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's PC\OneDrive\Documents\"/>
    </mc:Choice>
  </mc:AlternateContent>
  <xr:revisionPtr revIDLastSave="0" documentId="13_ncr:1_{BE854B0C-1C09-481E-B915-3294BFEC572D}" xr6:coauthVersionLast="47" xr6:coauthVersionMax="47" xr10:uidLastSave="{00000000-0000-0000-0000-000000000000}"/>
  <bookViews>
    <workbookView xWindow="-108" yWindow="-108" windowWidth="23256" windowHeight="12576" firstSheet="3" activeTab="10" xr2:uid="{00000000-000D-0000-FFFF-FFFF00000000}"/>
  </bookViews>
  <sheets>
    <sheet name="4 places" sheetId="1" state="hidden" r:id="rId1"/>
    <sheet name="6 places" sheetId="2" state="hidden" r:id="rId2"/>
    <sheet name="8 places" sheetId="3" state="hidden" r:id="rId3"/>
    <sheet name="Bareback" sheetId="4" r:id="rId4"/>
    <sheet name="Saddle Bronc" sheetId="5" r:id="rId5"/>
    <sheet name="Bulls" sheetId="6" r:id="rId6"/>
    <sheet name="Ladies Barrels" sheetId="7" r:id="rId7"/>
    <sheet name="Ladies Breakaway" sheetId="8" r:id="rId8"/>
    <sheet name="Tie Down" sheetId="9" r:id="rId9"/>
    <sheet name="Steer Wrestling" sheetId="10" r:id="rId10"/>
    <sheet name="Header" sheetId="11" r:id="rId11"/>
    <sheet name="Heeler" sheetId="12" r:id="rId12"/>
    <sheet name="AA" sheetId="13" r:id="rId13"/>
  </sheets>
  <definedNames>
    <definedName name="_xlnm.Print_Area" localSheetId="0">'4 places'!$A$1:$L$25</definedName>
    <definedName name="_xlnm.Print_Area" localSheetId="1">'6 places'!$A$1:$L$24</definedName>
    <definedName name="_xlnm.Print_Area" localSheetId="2">'8 places'!$A$1:$L$21</definedName>
    <definedName name="_xlnm.Print_Area" localSheetId="3">Bareback!$A$1:$L$21</definedName>
    <definedName name="_xlnm.Print_Area" localSheetId="5">Bulls!$A$1:$L$23</definedName>
    <definedName name="_xlnm.Print_Area" localSheetId="10">Header!$A$1:$L$23</definedName>
    <definedName name="_xlnm.Print_Area" localSheetId="6">'Ladies Barrels'!$A$1:$L$21</definedName>
    <definedName name="_xlnm.Print_Area" localSheetId="7">'Ladies Breakaway'!$A$1:$L$21</definedName>
    <definedName name="_xlnm.Print_Area" localSheetId="4">'Saddle Bronc'!$A$1:$L$21</definedName>
    <definedName name="_xlnm.Print_Area" localSheetId="9">'Steer Wrestling'!$A$1:$L$21</definedName>
    <definedName name="_xlnm.Print_Area" localSheetId="8">'Tie Down'!$A$1:$L$21</definedName>
  </definedNames>
  <calcPr calcId="191029"/>
</workbook>
</file>

<file path=xl/calcChain.xml><?xml version="1.0" encoding="utf-8"?>
<calcChain xmlns="http://schemas.openxmlformats.org/spreadsheetml/2006/main">
  <c r="S15" i="11" l="1"/>
  <c r="S16" i="11"/>
  <c r="S17" i="11"/>
  <c r="S18" i="11"/>
  <c r="S19" i="11"/>
  <c r="S20" i="11"/>
  <c r="S21" i="11"/>
  <c r="S22" i="11"/>
  <c r="S23" i="11"/>
  <c r="S14" i="11"/>
  <c r="R15" i="7"/>
  <c r="R16" i="7"/>
  <c r="R17" i="7"/>
  <c r="R18" i="7"/>
  <c r="R19" i="7"/>
  <c r="R20" i="7"/>
  <c r="R21" i="7"/>
  <c r="R22" i="7"/>
  <c r="R14" i="7"/>
  <c r="R14" i="9"/>
  <c r="R15" i="9"/>
  <c r="R16" i="9"/>
  <c r="R17" i="9"/>
  <c r="R18" i="9"/>
  <c r="R19" i="9"/>
  <c r="R20" i="9"/>
  <c r="R21" i="9"/>
  <c r="R22" i="9"/>
  <c r="R13" i="9"/>
  <c r="R14" i="6"/>
  <c r="R15" i="6"/>
  <c r="R13" i="6"/>
  <c r="R15" i="5" l="1"/>
  <c r="R16" i="5"/>
  <c r="R14" i="5"/>
  <c r="R14" i="10"/>
  <c r="R15" i="10"/>
  <c r="R16" i="10"/>
  <c r="R17" i="10"/>
  <c r="R18" i="10"/>
  <c r="R19" i="10"/>
  <c r="R13" i="10"/>
  <c r="R15" i="8"/>
  <c r="R16" i="8"/>
  <c r="R17" i="8"/>
  <c r="R18" i="8"/>
  <c r="R19" i="8"/>
  <c r="R20" i="8"/>
  <c r="R14" i="8"/>
  <c r="U15" i="4"/>
  <c r="U16" i="4"/>
  <c r="U17" i="4"/>
  <c r="U14" i="4"/>
  <c r="F23" i="4"/>
  <c r="F17" i="7" l="1"/>
  <c r="F16" i="7"/>
  <c r="F15" i="7"/>
  <c r="F14" i="7"/>
  <c r="J24" i="11"/>
  <c r="F24" i="11"/>
  <c r="B24" i="11"/>
  <c r="J22" i="9"/>
  <c r="F22" i="9"/>
  <c r="B22" i="9"/>
  <c r="J19" i="9"/>
  <c r="J18" i="9"/>
  <c r="J17" i="9"/>
  <c r="J16" i="9"/>
  <c r="J15" i="9"/>
  <c r="J14" i="9"/>
  <c r="F17" i="9"/>
  <c r="F16" i="9"/>
  <c r="F15" i="9"/>
  <c r="F14" i="9"/>
  <c r="B19" i="9"/>
  <c r="B18" i="9"/>
  <c r="B17" i="9"/>
  <c r="B16" i="9"/>
  <c r="B15" i="9"/>
  <c r="B14" i="9"/>
  <c r="J22" i="5"/>
  <c r="F22" i="5"/>
  <c r="B22" i="5"/>
  <c r="J19" i="5"/>
  <c r="J18" i="5"/>
  <c r="J17" i="5"/>
  <c r="J16" i="5"/>
  <c r="J15" i="5"/>
  <c r="J14" i="5"/>
  <c r="F17" i="5"/>
  <c r="F16" i="5"/>
  <c r="F15" i="5"/>
  <c r="F14" i="5"/>
  <c r="B19" i="5"/>
  <c r="B18" i="5"/>
  <c r="B17" i="5"/>
  <c r="B16" i="5"/>
  <c r="B15" i="5"/>
  <c r="B14" i="5"/>
  <c r="J22" i="8"/>
  <c r="F22" i="8"/>
  <c r="B22" i="8"/>
  <c r="J19" i="8"/>
  <c r="J18" i="8"/>
  <c r="J17" i="8"/>
  <c r="J16" i="8"/>
  <c r="J15" i="8"/>
  <c r="J14" i="8"/>
  <c r="B19" i="8"/>
  <c r="B18" i="8"/>
  <c r="B17" i="8"/>
  <c r="B16" i="8"/>
  <c r="B15" i="8"/>
  <c r="B14" i="8"/>
  <c r="F17" i="8"/>
  <c r="F16" i="8"/>
  <c r="F15" i="8"/>
  <c r="F14" i="8"/>
  <c r="F17" i="10"/>
  <c r="F16" i="10"/>
  <c r="F15" i="10"/>
  <c r="F14" i="10"/>
  <c r="F22" i="10"/>
  <c r="F5" i="9" l="1"/>
  <c r="F7" i="9" s="1"/>
  <c r="F5" i="10"/>
  <c r="F7" i="10" s="1"/>
  <c r="F8" i="9" l="1"/>
  <c r="F10" i="9" s="1"/>
  <c r="F8" i="10"/>
  <c r="F10" i="10" s="1"/>
  <c r="F5" i="12"/>
  <c r="F7" i="12" s="1"/>
  <c r="F5" i="11"/>
  <c r="F7" i="11" s="1"/>
  <c r="F5" i="8"/>
  <c r="F7" i="8" s="1"/>
  <c r="F5" i="7"/>
  <c r="F7" i="7" s="1"/>
  <c r="F5" i="6"/>
  <c r="F7" i="6" s="1"/>
  <c r="F8" i="6" s="1"/>
  <c r="F5" i="5"/>
  <c r="F7" i="5" s="1"/>
  <c r="I12" i="9" l="1"/>
  <c r="E12" i="9"/>
  <c r="B12" i="9"/>
  <c r="I12" i="10"/>
  <c r="B12" i="10"/>
  <c r="E12" i="10"/>
  <c r="F8" i="12"/>
  <c r="F10" i="12" s="1"/>
  <c r="F8" i="11"/>
  <c r="F10" i="11" s="1"/>
  <c r="F8" i="8"/>
  <c r="F10" i="8" s="1"/>
  <c r="F8" i="7"/>
  <c r="F10" i="7" s="1"/>
  <c r="F10" i="6"/>
  <c r="F10" i="5"/>
  <c r="F5" i="4"/>
  <c r="F7" i="4" s="1"/>
  <c r="F8" i="4" s="1"/>
  <c r="F5" i="1"/>
  <c r="F7" i="1" s="1"/>
  <c r="F8" i="1" s="1"/>
  <c r="F5" i="3"/>
  <c r="F7" i="3" s="1"/>
  <c r="F8" i="3" s="1"/>
  <c r="F5" i="2"/>
  <c r="F7" i="2" s="1"/>
  <c r="F8" i="2" s="1"/>
  <c r="B18" i="10" l="1"/>
  <c r="B17" i="10"/>
  <c r="B16" i="10"/>
  <c r="B15" i="10"/>
  <c r="B14" i="10"/>
  <c r="B22" i="10" s="1"/>
  <c r="B19" i="10"/>
  <c r="J14" i="10"/>
  <c r="J19" i="10"/>
  <c r="J17" i="10"/>
  <c r="J16" i="10"/>
  <c r="J15" i="10"/>
  <c r="J18" i="10"/>
  <c r="E12" i="12"/>
  <c r="I12" i="12"/>
  <c r="B12" i="12"/>
  <c r="E12" i="11"/>
  <c r="I12" i="11"/>
  <c r="B12" i="11"/>
  <c r="E12" i="8"/>
  <c r="I12" i="8"/>
  <c r="B12" i="8"/>
  <c r="E12" i="7"/>
  <c r="I12" i="7"/>
  <c r="B12" i="7"/>
  <c r="I12" i="6"/>
  <c r="B12" i="6"/>
  <c r="E12" i="6"/>
  <c r="E12" i="5"/>
  <c r="I12" i="5"/>
  <c r="B12" i="5"/>
  <c r="F10" i="4"/>
  <c r="F10" i="3"/>
  <c r="F10" i="1"/>
  <c r="F10" i="2"/>
  <c r="F17" i="6" l="1"/>
  <c r="F16" i="6"/>
  <c r="F15" i="6"/>
  <c r="F14" i="6"/>
  <c r="B18" i="7"/>
  <c r="B17" i="7"/>
  <c r="B16" i="7"/>
  <c r="B15" i="7"/>
  <c r="B14" i="7"/>
  <c r="B19" i="7"/>
  <c r="J14" i="7"/>
  <c r="J19" i="7"/>
  <c r="J18" i="7"/>
  <c r="J17" i="7"/>
  <c r="J16" i="7"/>
  <c r="J15" i="7"/>
  <c r="J22" i="10"/>
  <c r="B15" i="6"/>
  <c r="B16" i="6"/>
  <c r="B14" i="6"/>
  <c r="B19" i="6"/>
  <c r="B18" i="6"/>
  <c r="B17" i="6"/>
  <c r="J17" i="6"/>
  <c r="J14" i="6"/>
  <c r="J24" i="6" s="1"/>
  <c r="J19" i="6"/>
  <c r="J16" i="6"/>
  <c r="J18" i="6"/>
  <c r="J15" i="6"/>
  <c r="F22" i="7"/>
  <c r="J19" i="12"/>
  <c r="J14" i="12"/>
  <c r="J20" i="12"/>
  <c r="J18" i="12"/>
  <c r="J17" i="12"/>
  <c r="J16" i="12"/>
  <c r="J15" i="12"/>
  <c r="J21" i="12"/>
  <c r="F17" i="12"/>
  <c r="F16" i="12"/>
  <c r="F19" i="12"/>
  <c r="F15" i="12"/>
  <c r="F14" i="12"/>
  <c r="F18" i="12"/>
  <c r="J17" i="11"/>
  <c r="J16" i="11"/>
  <c r="J19" i="11"/>
  <c r="J18" i="11"/>
  <c r="J15" i="11"/>
  <c r="J21" i="11"/>
  <c r="J14" i="11"/>
  <c r="J20" i="11"/>
  <c r="B15" i="11"/>
  <c r="B14" i="11"/>
  <c r="B20" i="11"/>
  <c r="B19" i="11"/>
  <c r="B18" i="11"/>
  <c r="B17" i="11"/>
  <c r="B16" i="11"/>
  <c r="F15" i="11"/>
  <c r="F14" i="11"/>
  <c r="F18" i="11"/>
  <c r="F17" i="11"/>
  <c r="F16" i="11"/>
  <c r="F19" i="11"/>
  <c r="B21" i="12"/>
  <c r="B15" i="12"/>
  <c r="B20" i="12"/>
  <c r="B14" i="12"/>
  <c r="B19" i="12"/>
  <c r="B18" i="12"/>
  <c r="B17" i="12"/>
  <c r="B16" i="12"/>
  <c r="I12" i="4"/>
  <c r="B12" i="4"/>
  <c r="E12" i="4"/>
  <c r="I12" i="3"/>
  <c r="B12" i="3"/>
  <c r="E12" i="3"/>
  <c r="E12" i="1"/>
  <c r="B12" i="1"/>
  <c r="I12" i="1"/>
  <c r="I12" i="2"/>
  <c r="J16" i="2" s="1"/>
  <c r="E12" i="2"/>
  <c r="F14" i="2" s="1"/>
  <c r="B12" i="2"/>
  <c r="B15" i="2" s="1"/>
  <c r="B24" i="6" l="1"/>
  <c r="F24" i="6"/>
  <c r="J22" i="7"/>
  <c r="B22" i="7"/>
  <c r="F16" i="4"/>
  <c r="F17" i="4"/>
  <c r="B16" i="4"/>
  <c r="B15" i="4"/>
  <c r="B14" i="4"/>
  <c r="B19" i="4"/>
  <c r="B18" i="4"/>
  <c r="B17" i="4"/>
  <c r="J18" i="4"/>
  <c r="J17" i="4"/>
  <c r="J16" i="4"/>
  <c r="J15" i="4"/>
  <c r="J14" i="4"/>
  <c r="J19" i="4"/>
  <c r="F16" i="2"/>
  <c r="F17" i="2"/>
  <c r="F15" i="2"/>
  <c r="J17" i="2"/>
  <c r="J14" i="2"/>
  <c r="J18" i="2"/>
  <c r="J21" i="3"/>
  <c r="J19" i="3"/>
  <c r="J16" i="3"/>
  <c r="J14" i="3"/>
  <c r="J20" i="3"/>
  <c r="J18" i="3"/>
  <c r="J15" i="3"/>
  <c r="J17" i="3"/>
  <c r="F19" i="3"/>
  <c r="F17" i="3"/>
  <c r="F14" i="3"/>
  <c r="F16" i="3"/>
  <c r="F15" i="3"/>
  <c r="F18" i="3"/>
  <c r="B21" i="3"/>
  <c r="B19" i="3"/>
  <c r="B16" i="3"/>
  <c r="B14" i="3"/>
  <c r="B20" i="3"/>
  <c r="B17" i="3"/>
  <c r="B15" i="3"/>
  <c r="B18" i="3"/>
  <c r="B17" i="1"/>
  <c r="B14" i="1"/>
  <c r="B15" i="1"/>
  <c r="B16" i="1"/>
  <c r="F17" i="1"/>
  <c r="F15" i="1"/>
  <c r="F16" i="1"/>
  <c r="F14" i="1"/>
  <c r="J16" i="1"/>
  <c r="J14" i="1"/>
  <c r="J15" i="1"/>
  <c r="J17" i="1"/>
  <c r="J15" i="2"/>
  <c r="J19" i="2"/>
  <c r="B14" i="2"/>
  <c r="B18" i="2"/>
  <c r="B16" i="2"/>
  <c r="B17" i="2"/>
  <c r="B19" i="2"/>
</calcChain>
</file>

<file path=xl/sharedStrings.xml><?xml version="1.0" encoding="utf-8"?>
<sst xmlns="http://schemas.openxmlformats.org/spreadsheetml/2006/main" count="726" uniqueCount="147">
  <si>
    <t>Total # of Contestants</t>
  </si>
  <si>
    <t>@</t>
  </si>
  <si>
    <t>Purse</t>
  </si>
  <si>
    <t>subtotal</t>
  </si>
  <si>
    <t>Total PO</t>
  </si>
  <si>
    <t>1st</t>
  </si>
  <si>
    <t>2nd</t>
  </si>
  <si>
    <t>3rd</t>
  </si>
  <si>
    <t>4th</t>
  </si>
  <si>
    <t>5th</t>
  </si>
  <si>
    <t>6th</t>
  </si>
  <si>
    <t xml:space="preserve"> </t>
  </si>
  <si>
    <t xml:space="preserve">  </t>
  </si>
  <si>
    <t xml:space="preserve">           </t>
  </si>
  <si>
    <t>7th</t>
  </si>
  <si>
    <t>8th</t>
  </si>
  <si>
    <t>Delbert Wheeler Sr. Memorial Rodeo</t>
  </si>
  <si>
    <t>June 2 - 4, 2017</t>
  </si>
  <si>
    <t>2000-4999</t>
  </si>
  <si>
    <t>5000+</t>
  </si>
  <si>
    <t>0 - 1999</t>
  </si>
  <si>
    <t>BAREBACK</t>
  </si>
  <si>
    <t>NAME</t>
  </si>
  <si>
    <t>Total # Contestants</t>
  </si>
  <si>
    <t>Ladies Barrels</t>
  </si>
  <si>
    <t>Score/Time</t>
  </si>
  <si>
    <t>Region 6%</t>
  </si>
  <si>
    <t>Saddle Bronc</t>
  </si>
  <si>
    <t>Bulls</t>
  </si>
  <si>
    <t>Ladies Breakaway</t>
  </si>
  <si>
    <t>Tie Down</t>
  </si>
  <si>
    <t>Steer Wrestling</t>
  </si>
  <si>
    <t>Team Roping - Heeler</t>
  </si>
  <si>
    <t>JR Barrels</t>
  </si>
  <si>
    <t>Sr Breakaway</t>
  </si>
  <si>
    <t>Crow Fair</t>
  </si>
  <si>
    <t>Aug 19-22, 2021</t>
  </si>
  <si>
    <t>Wyatt Betony - Tonalea, AZ</t>
  </si>
  <si>
    <t>Tom Chee - Denver, CO</t>
  </si>
  <si>
    <t xml:space="preserve">Wyatt Betony </t>
  </si>
  <si>
    <t>Nolan Conway - Cut Bank, MT</t>
  </si>
  <si>
    <t>Nolan Conway</t>
  </si>
  <si>
    <t>Cammie Fox - Cardston, AB</t>
  </si>
  <si>
    <t>Serena Dahozy - Window Rock, AZ</t>
  </si>
  <si>
    <t>Cammie Fox</t>
  </si>
  <si>
    <t xml:space="preserve">Serena Dahozy </t>
  </si>
  <si>
    <t>Rooster Yazzie - Brimhall, NM</t>
  </si>
  <si>
    <t>Marty Watson - Box Elder, MT</t>
  </si>
  <si>
    <t>Marty Watson</t>
  </si>
  <si>
    <t xml:space="preserve">Nolan Conway </t>
  </si>
  <si>
    <t>Kolby Kittson - Browning, MT</t>
  </si>
  <si>
    <t>Jay Joaquin - Sacaton, AZ</t>
  </si>
  <si>
    <t>Nolan Conway &amp; Shawn Bird</t>
  </si>
  <si>
    <t>Team Roping</t>
  </si>
  <si>
    <t>AA</t>
  </si>
  <si>
    <t>Kiana Davis - Loring, MT</t>
  </si>
  <si>
    <t>Janae Devine - Cardston, AB</t>
  </si>
  <si>
    <t>Keira Simonson - Loring, MT</t>
  </si>
  <si>
    <t xml:space="preserve">Janae Devine </t>
  </si>
  <si>
    <t>Preston Louis</t>
  </si>
  <si>
    <t>Casey Stone - New Town, ND</t>
  </si>
  <si>
    <t>Collin Johnson - Browning, MT</t>
  </si>
  <si>
    <t>Casey Stone</t>
  </si>
  <si>
    <t>Rooster Yazzie</t>
  </si>
  <si>
    <t>Jim Cole</t>
  </si>
  <si>
    <t>Flathead River</t>
  </si>
  <si>
    <t>Aug 26-28, 2021</t>
  </si>
  <si>
    <t>Jhett Knight - Rushville, NE</t>
  </si>
  <si>
    <t>Clay Ramone - Hoopa, CA</t>
  </si>
  <si>
    <t>144 CD</t>
  </si>
  <si>
    <t>36 TO QR</t>
  </si>
  <si>
    <t xml:space="preserve">Jhett Knight </t>
  </si>
  <si>
    <t>Clay Ramone</t>
  </si>
  <si>
    <t>Tuck Johnson - Browning, MT</t>
  </si>
  <si>
    <t>Michael Bates - Tohatchi, NM</t>
  </si>
  <si>
    <t>Brier Selvidge - Omak, WA</t>
  </si>
  <si>
    <t xml:space="preserve">Tuck Johnson </t>
  </si>
  <si>
    <t xml:space="preserve">Collin Johnson </t>
  </si>
  <si>
    <t xml:space="preserve">Michael Bates </t>
  </si>
  <si>
    <t xml:space="preserve">Brier Selvidge </t>
  </si>
  <si>
    <t>Tyler Houle</t>
  </si>
  <si>
    <t>Chalon Lefebre - Bloomfield, NM</t>
  </si>
  <si>
    <t>PJ Fox - Cardston, AB</t>
  </si>
  <si>
    <t>Sammy Jo Bird - Cut Bank, MT</t>
  </si>
  <si>
    <t>Chalon Lefebre</t>
  </si>
  <si>
    <t>PJ Fox</t>
  </si>
  <si>
    <t>Sammy Jo Bird</t>
  </si>
  <si>
    <t xml:space="preserve">Reneille Sells </t>
  </si>
  <si>
    <t>Creighton Curley - Window Rock, AZ</t>
  </si>
  <si>
    <t>Alan Kole Gobert - Browning, MT</t>
  </si>
  <si>
    <t xml:space="preserve">Jay Joaquin </t>
  </si>
  <si>
    <t>Creighton Curley</t>
  </si>
  <si>
    <t>Alan Kole Gobert</t>
  </si>
  <si>
    <t>352.80 TO CD</t>
  </si>
  <si>
    <t>117 TO QR</t>
  </si>
  <si>
    <t>Erich Rogers - Round Rock, AZ</t>
  </si>
  <si>
    <t>Rontrey Burkhalter - Muskogee, OK</t>
  </si>
  <si>
    <t xml:space="preserve">Erich Rogers </t>
  </si>
  <si>
    <t xml:space="preserve">Jay Crawler </t>
  </si>
  <si>
    <t xml:space="preserve">J.C. Crowley </t>
  </si>
  <si>
    <t>Rontrey Burkhalter</t>
  </si>
  <si>
    <t>Jesse Chase</t>
  </si>
  <si>
    <t>James Arviso &amp; Myles John</t>
  </si>
  <si>
    <t>Shariff Sells &amp; Kevin Yazzie</t>
  </si>
  <si>
    <t>Rope Three Irons &amp; Jesse Chase</t>
  </si>
  <si>
    <t>Terry Doka &amp; Justin Tom</t>
  </si>
  <si>
    <t>Willie Covers Up &amp; Gene Curtis</t>
  </si>
  <si>
    <t>Ty St. Goddard &amp; Jim Cole</t>
  </si>
  <si>
    <t>Braydon Boyd &amp; Bryan Sells</t>
  </si>
  <si>
    <t>Erich Rogers &amp; Aaron Tsinigine</t>
  </si>
  <si>
    <t>Amber Alsterlund - Viola, ID</t>
  </si>
  <si>
    <t>Keira Simonson</t>
  </si>
  <si>
    <t xml:space="preserve">Amber Alsterlund </t>
  </si>
  <si>
    <t xml:space="preserve">Courtney Frazier </t>
  </si>
  <si>
    <t>Tatum Ward</t>
  </si>
  <si>
    <t xml:space="preserve">Cheyenne Black Water </t>
  </si>
  <si>
    <t>Lane Granger - Tuba City, AZ</t>
  </si>
  <si>
    <t>Preston Louis - Browning, MT</t>
  </si>
  <si>
    <t>Wynn Wells - Browning, MT</t>
  </si>
  <si>
    <t xml:space="preserve">Lane Granger </t>
  </si>
  <si>
    <t xml:space="preserve">Wynn Wells </t>
  </si>
  <si>
    <t>140 TO QR</t>
  </si>
  <si>
    <t>421 TO CD</t>
  </si>
  <si>
    <t>Savannah Fish - Harrah, OK</t>
  </si>
  <si>
    <t>Savannah Fish</t>
  </si>
  <si>
    <t>Doug Fitzgerald - Babb, MT</t>
  </si>
  <si>
    <t>Eric Paul Watson - Box Elder, MT</t>
  </si>
  <si>
    <t>Eric Paul Watson &amp; Jim Cole</t>
  </si>
  <si>
    <t>Talan Cummins &amp; Roddy Not Afraid</t>
  </si>
  <si>
    <t>Britt Givens &amp; Alfred Armajo Jr</t>
  </si>
  <si>
    <t>Tara Seaton - Queen Creek, AZ</t>
  </si>
  <si>
    <t>Maddey Clary - Ronan, MT</t>
  </si>
  <si>
    <t>451 CD</t>
  </si>
  <si>
    <t>451 TO QR</t>
  </si>
  <si>
    <t>Eric Cd Watson</t>
  </si>
  <si>
    <t>Eric Paul Watson</t>
  </si>
  <si>
    <t>Tara Seaton</t>
  </si>
  <si>
    <t>Kiana Davis</t>
  </si>
  <si>
    <t>Maddy Clary</t>
  </si>
  <si>
    <t>Myles John</t>
  </si>
  <si>
    <t>Kevin Yazzie</t>
  </si>
  <si>
    <t>Justin Tom</t>
  </si>
  <si>
    <t>Gene Curtis</t>
  </si>
  <si>
    <t>Bryan Sells</t>
  </si>
  <si>
    <t>Aaron Tsinigine</t>
  </si>
  <si>
    <t>Roddy Not Afraid</t>
  </si>
  <si>
    <t>Alfred Armajo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</si>
</sst>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4"/>
      <color rgb="FF000000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</cellStyleXfs>
  <cellXfs count="87">
    <xf numFmtId="0" fontId="0" fillId="0" borderId="0" xfId="0"/>
    <xf numFmtId="164" fontId="0" fillId="0" borderId="0" xfId="0" applyNumberFormat="1"/>
    <xf numFmtId="0" fontId="0" fillId="0" borderId="0" xfId="0" applyAlignment="1">
      <alignment shrinkToFit="1"/>
    </xf>
    <xf numFmtId="49" fontId="0" fillId="0" borderId="0" xfId="0" applyNumberFormat="1"/>
    <xf numFmtId="0" fontId="3" fillId="0" borderId="0" xfId="0" applyFont="1"/>
    <xf numFmtId="164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shrinkToFit="1"/>
    </xf>
    <xf numFmtId="164" fontId="4" fillId="0" borderId="0" xfId="0" applyNumberFormat="1" applyFont="1"/>
    <xf numFmtId="44" fontId="0" fillId="0" borderId="0" xfId="0" applyNumberFormat="1"/>
    <xf numFmtId="2" fontId="4" fillId="0" borderId="0" xfId="0" applyNumberFormat="1" applyFont="1"/>
    <xf numFmtId="42" fontId="0" fillId="0" borderId="0" xfId="2" applyFont="1"/>
    <xf numFmtId="42" fontId="4" fillId="0" borderId="0" xfId="2" applyFont="1"/>
    <xf numFmtId="42" fontId="4" fillId="0" borderId="0" xfId="2" applyFont="1" applyAlignment="1">
      <alignment shrinkToFit="1"/>
    </xf>
    <xf numFmtId="0" fontId="0" fillId="0" borderId="0" xfId="0" applyFont="1"/>
    <xf numFmtId="17" fontId="0" fillId="0" borderId="0" xfId="0" applyNumberFormat="1"/>
    <xf numFmtId="0" fontId="5" fillId="0" borderId="0" xfId="0" applyFont="1"/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0" fontId="8" fillId="0" borderId="0" xfId="0" applyFont="1"/>
    <xf numFmtId="44" fontId="8" fillId="0" borderId="0" xfId="0" applyNumberFormat="1" applyFont="1" applyAlignment="1">
      <alignment shrinkToFit="1"/>
    </xf>
    <xf numFmtId="7" fontId="8" fillId="0" borderId="0" xfId="1" applyNumberFormat="1" applyFont="1" applyAlignment="1">
      <alignment shrinkToFit="1"/>
    </xf>
    <xf numFmtId="0" fontId="8" fillId="0" borderId="0" xfId="0" applyFont="1" applyAlignment="1">
      <alignment shrinkToFit="1"/>
    </xf>
    <xf numFmtId="4" fontId="8" fillId="0" borderId="0" xfId="0" applyNumberFormat="1" applyFont="1" applyAlignment="1">
      <alignment shrinkToFit="1"/>
    </xf>
    <xf numFmtId="44" fontId="8" fillId="0" borderId="0" xfId="1" applyFont="1"/>
    <xf numFmtId="44" fontId="8" fillId="0" borderId="0" xfId="1" applyFont="1" applyAlignment="1">
      <alignment shrinkToFit="1"/>
    </xf>
    <xf numFmtId="164" fontId="8" fillId="0" borderId="0" xfId="0" applyNumberFormat="1" applyFont="1"/>
    <xf numFmtId="8" fontId="8" fillId="0" borderId="0" xfId="0" applyNumberFormat="1" applyFont="1"/>
    <xf numFmtId="0" fontId="6" fillId="0" borderId="0" xfId="0" applyFont="1"/>
    <xf numFmtId="0" fontId="6" fillId="0" borderId="0" xfId="0" applyFont="1" applyAlignment="1">
      <alignment shrinkToFit="1"/>
    </xf>
    <xf numFmtId="44" fontId="6" fillId="0" borderId="0" xfId="1" applyFont="1"/>
    <xf numFmtId="2" fontId="6" fillId="0" borderId="0" xfId="0" applyNumberFormat="1" applyFont="1"/>
    <xf numFmtId="2" fontId="8" fillId="0" borderId="0" xfId="0" applyNumberFormat="1" applyFont="1"/>
    <xf numFmtId="44" fontId="8" fillId="0" borderId="0" xfId="0" applyNumberFormat="1" applyFont="1"/>
    <xf numFmtId="164" fontId="8" fillId="0" borderId="0" xfId="1" applyNumberFormat="1" applyFont="1"/>
    <xf numFmtId="42" fontId="8" fillId="0" borderId="0" xfId="2" applyFont="1" applyAlignment="1">
      <alignment shrinkToFit="1"/>
    </xf>
    <xf numFmtId="42" fontId="8" fillId="0" borderId="0" xfId="2" applyFont="1"/>
    <xf numFmtId="0" fontId="2" fillId="0" borderId="0" xfId="3" applyAlignment="1">
      <alignment horizontal="left"/>
    </xf>
    <xf numFmtId="0" fontId="2" fillId="0" borderId="0" xfId="3"/>
    <xf numFmtId="0" fontId="1" fillId="0" borderId="0" xfId="4"/>
    <xf numFmtId="0" fontId="1" fillId="0" borderId="0" xfId="4"/>
    <xf numFmtId="0" fontId="1" fillId="0" borderId="0" xfId="4"/>
    <xf numFmtId="0" fontId="1" fillId="0" borderId="0" xfId="4"/>
    <xf numFmtId="0" fontId="1" fillId="0" borderId="0" xfId="4"/>
    <xf numFmtId="0" fontId="9" fillId="0" borderId="0" xfId="0" applyFont="1"/>
    <xf numFmtId="0" fontId="10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8" fontId="0" fillId="0" borderId="0" xfId="0" applyNumberFormat="1"/>
    <xf numFmtId="0" fontId="12" fillId="0" borderId="0" xfId="0" applyFont="1" applyAlignment="1">
      <alignment vertical="center" wrapText="1"/>
    </xf>
    <xf numFmtId="8" fontId="3" fillId="0" borderId="0" xfId="0" applyNumberFormat="1" applyFont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8" fontId="8" fillId="0" borderId="0" xfId="0" applyNumberFormat="1" applyFont="1" applyAlignment="1">
      <alignment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1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5" fontId="0" fillId="0" borderId="0" xfId="0" applyNumberFormat="1" applyBorder="1"/>
    <xf numFmtId="2" fontId="0" fillId="0" borderId="0" xfId="0" applyNumberFormat="1" applyBorder="1"/>
    <xf numFmtId="8" fontId="8" fillId="0" borderId="0" xfId="1" applyNumberFormat="1" applyFont="1"/>
    <xf numFmtId="0" fontId="3" fillId="0" borderId="0" xfId="0" applyFont="1" applyFill="1" applyBorder="1"/>
    <xf numFmtId="2" fontId="3" fillId="0" borderId="0" xfId="0" applyNumberFormat="1" applyFont="1"/>
  </cellXfs>
  <cellStyles count="5">
    <cellStyle name="Currency" xfId="1" builtinId="4"/>
    <cellStyle name="Currency [0]" xfId="2" builtinId="7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view="pageBreakPreview" zoomScale="89" zoomScaleNormal="100" zoomScaleSheetLayoutView="89" workbookViewId="0">
      <selection activeCell="D21" sqref="D21"/>
    </sheetView>
  </sheetViews>
  <sheetFormatPr defaultRowHeight="13.2" x14ac:dyDescent="0.25"/>
  <cols>
    <col min="1" max="1" width="6.6640625" style="3" customWidth="1"/>
    <col min="2" max="2" width="12.6640625" customWidth="1"/>
    <col min="3" max="3" width="15.6640625" customWidth="1"/>
    <col min="4" max="4" width="12.6640625" customWidth="1"/>
    <col min="5" max="5" width="12.6640625" style="2" customWidth="1"/>
    <col min="6" max="6" width="12.6640625" customWidth="1"/>
    <col min="7" max="7" width="15.6640625" customWidth="1"/>
    <col min="8" max="8" width="12.6640625" customWidth="1"/>
    <col min="9" max="9" width="11.33203125" customWidth="1"/>
    <col min="10" max="10" width="12.6640625" customWidth="1"/>
    <col min="11" max="11" width="15.6640625" customWidth="1"/>
    <col min="12" max="12" width="12.6640625" customWidth="1"/>
  </cols>
  <sheetData>
    <row r="1" spans="1:16" ht="20.100000000000001" customHeight="1" x14ac:dyDescent="0.3">
      <c r="A1" s="17" t="s">
        <v>16</v>
      </c>
      <c r="E1"/>
    </row>
    <row r="2" spans="1:16" ht="20.100000000000001" customHeight="1" x14ac:dyDescent="0.3">
      <c r="A2" s="18" t="s">
        <v>17</v>
      </c>
      <c r="B2" s="7"/>
      <c r="D2" s="7"/>
      <c r="E2" s="8"/>
      <c r="F2" s="7"/>
    </row>
    <row r="3" spans="1:16" ht="20.100000000000001" customHeight="1" x14ac:dyDescent="0.3">
      <c r="A3" s="19" t="s">
        <v>33</v>
      </c>
      <c r="B3" s="7"/>
      <c r="D3" s="7"/>
      <c r="E3" s="8"/>
      <c r="F3" s="7"/>
    </row>
    <row r="4" spans="1:16" ht="20.100000000000001" customHeight="1" x14ac:dyDescent="0.25">
      <c r="A4" s="6"/>
      <c r="B4" s="7"/>
      <c r="D4" s="7"/>
      <c r="E4" s="8"/>
      <c r="F4" s="7"/>
      <c r="J4" s="4"/>
      <c r="K4" s="4"/>
    </row>
    <row r="5" spans="1:16" ht="20.100000000000001" customHeight="1" x14ac:dyDescent="0.25">
      <c r="A5" s="20" t="s">
        <v>23</v>
      </c>
      <c r="B5" s="21"/>
      <c r="C5" s="21">
        <v>23</v>
      </c>
      <c r="D5" s="21" t="s">
        <v>1</v>
      </c>
      <c r="E5" s="22">
        <v>50</v>
      </c>
      <c r="F5" s="23">
        <f>SUM(C5*E5)</f>
        <v>1150</v>
      </c>
      <c r="G5" s="21"/>
      <c r="H5" s="21"/>
      <c r="I5" s="21"/>
      <c r="J5" s="4"/>
      <c r="K5" s="4"/>
    </row>
    <row r="6" spans="1:16" ht="20.100000000000001" customHeight="1" x14ac:dyDescent="0.25">
      <c r="A6" s="20"/>
      <c r="B6" s="21"/>
      <c r="C6" s="21"/>
      <c r="D6" s="21"/>
      <c r="E6" s="24" t="s">
        <v>2</v>
      </c>
      <c r="F6" s="23">
        <v>1000</v>
      </c>
      <c r="G6" s="21"/>
      <c r="H6" s="21"/>
      <c r="I6" s="21"/>
      <c r="J6" s="4"/>
      <c r="K6" s="4"/>
    </row>
    <row r="7" spans="1:16" ht="20.100000000000001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2150</v>
      </c>
      <c r="G7" s="21"/>
      <c r="H7" s="21"/>
      <c r="I7" s="21"/>
      <c r="J7" s="4"/>
      <c r="K7" s="4"/>
    </row>
    <row r="8" spans="1:16" ht="20.100000000000001" customHeight="1" x14ac:dyDescent="0.25">
      <c r="A8" s="20"/>
      <c r="B8" s="21"/>
      <c r="C8" s="21"/>
      <c r="D8" s="21"/>
      <c r="E8" s="24" t="s">
        <v>26</v>
      </c>
      <c r="F8" s="23">
        <f>SUM(F7*0.06)</f>
        <v>129</v>
      </c>
      <c r="G8" s="21"/>
      <c r="H8" s="21" t="s">
        <v>11</v>
      </c>
      <c r="I8" s="21"/>
      <c r="J8" s="4"/>
      <c r="K8" s="4"/>
    </row>
    <row r="9" spans="1:16" ht="20.100000000000001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21"/>
      <c r="I9" s="21"/>
      <c r="J9" s="4"/>
      <c r="K9" s="4"/>
    </row>
    <row r="10" spans="1:16" ht="20.100000000000001" customHeight="1" x14ac:dyDescent="0.25">
      <c r="A10" s="20"/>
      <c r="B10" s="21"/>
      <c r="C10" s="21"/>
      <c r="D10" s="21"/>
      <c r="E10" s="24" t="s">
        <v>4</v>
      </c>
      <c r="F10" s="23">
        <f>SUM(F7-F8)</f>
        <v>2021</v>
      </c>
      <c r="G10" s="21"/>
      <c r="H10" s="21"/>
      <c r="I10" s="21"/>
      <c r="J10" s="4"/>
      <c r="K10" s="4"/>
    </row>
    <row r="11" spans="1:16" ht="20.100000000000001" customHeight="1" x14ac:dyDescent="0.25">
      <c r="A11" s="20"/>
      <c r="B11" s="21"/>
      <c r="C11" s="21"/>
      <c r="D11" s="21"/>
      <c r="E11" s="24" t="s">
        <v>11</v>
      </c>
      <c r="F11" s="25" t="s">
        <v>11</v>
      </c>
      <c r="G11" s="21"/>
      <c r="H11" s="21"/>
      <c r="I11" s="21"/>
      <c r="J11" s="4"/>
      <c r="K11" s="4"/>
      <c r="L11" s="15"/>
      <c r="M11" s="15"/>
      <c r="N11" s="15"/>
      <c r="O11" s="15"/>
    </row>
    <row r="12" spans="1:16" ht="20.100000000000001" customHeight="1" x14ac:dyDescent="0.25">
      <c r="A12" s="20" t="s">
        <v>12</v>
      </c>
      <c r="B12" s="26">
        <f>SUM(F10*0.4)</f>
        <v>808.40000000000009</v>
      </c>
      <c r="C12" s="26"/>
      <c r="D12" s="21"/>
      <c r="E12" s="27">
        <f>SUM(F10*0.2)</f>
        <v>404.20000000000005</v>
      </c>
      <c r="F12" s="21"/>
      <c r="G12" s="21"/>
      <c r="H12" s="21"/>
      <c r="I12" s="28">
        <f>SUM(F10*0.4)</f>
        <v>808.40000000000009</v>
      </c>
      <c r="J12" s="21"/>
      <c r="K12" s="21"/>
      <c r="L12" s="4"/>
    </row>
    <row r="13" spans="1:16" ht="20.100000000000001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21" t="s">
        <v>25</v>
      </c>
      <c r="I13" s="26"/>
      <c r="J13" s="21"/>
      <c r="K13" s="26" t="s">
        <v>22</v>
      </c>
      <c r="L13" s="21" t="s">
        <v>25</v>
      </c>
      <c r="M13" s="4"/>
    </row>
    <row r="14" spans="1:16" ht="20.100000000000001" customHeight="1" x14ac:dyDescent="0.25">
      <c r="A14" s="21" t="s">
        <v>5</v>
      </c>
      <c r="B14" s="29">
        <f>SUM(B12*0.4)</f>
        <v>323.36000000000007</v>
      </c>
      <c r="C14" s="29"/>
      <c r="D14" s="29" t="s">
        <v>11</v>
      </c>
      <c r="E14" s="21" t="s">
        <v>5</v>
      </c>
      <c r="F14" s="29">
        <f>SUM(E12*0.4)</f>
        <v>161.68000000000004</v>
      </c>
      <c r="G14" s="29"/>
      <c r="H14" s="21" t="s">
        <v>11</v>
      </c>
      <c r="I14" s="21" t="s">
        <v>5</v>
      </c>
      <c r="J14" s="29">
        <f>SUM(I12*0.4)</f>
        <v>323.36000000000007</v>
      </c>
      <c r="K14" s="21" t="s">
        <v>11</v>
      </c>
      <c r="L14" s="10" t="s">
        <v>11</v>
      </c>
      <c r="M14" s="5"/>
      <c r="N14" s="1" t="s">
        <v>11</v>
      </c>
      <c r="O14" s="16" t="s">
        <v>20</v>
      </c>
      <c r="P14">
        <v>4</v>
      </c>
    </row>
    <row r="15" spans="1:16" ht="20.100000000000001" customHeight="1" x14ac:dyDescent="0.25">
      <c r="A15" s="21" t="s">
        <v>6</v>
      </c>
      <c r="B15" s="29">
        <f>SUM(B12*0.3)</f>
        <v>242.52</v>
      </c>
      <c r="C15" s="29"/>
      <c r="D15" s="21"/>
      <c r="E15" s="21" t="s">
        <v>6</v>
      </c>
      <c r="F15" s="29">
        <f>SUM(E12*0.3)</f>
        <v>121.26</v>
      </c>
      <c r="G15" s="29"/>
      <c r="H15" s="21" t="s">
        <v>11</v>
      </c>
      <c r="I15" s="21" t="s">
        <v>6</v>
      </c>
      <c r="J15" s="29">
        <f>SUM(I12*0.3)</f>
        <v>242.52</v>
      </c>
      <c r="K15" s="21" t="s">
        <v>11</v>
      </c>
      <c r="M15" s="4"/>
      <c r="O15" t="s">
        <v>18</v>
      </c>
      <c r="P15">
        <v>6</v>
      </c>
    </row>
    <row r="16" spans="1:16" ht="20.100000000000001" customHeight="1" x14ac:dyDescent="0.25">
      <c r="A16" s="21" t="s">
        <v>7</v>
      </c>
      <c r="B16" s="29">
        <f>SUM(B12*0.2)</f>
        <v>161.68000000000004</v>
      </c>
      <c r="C16" s="29"/>
      <c r="D16" s="21"/>
      <c r="E16" s="21" t="s">
        <v>7</v>
      </c>
      <c r="F16" s="29">
        <f>SUM(E12*0.2)</f>
        <v>80.840000000000018</v>
      </c>
      <c r="G16" s="29"/>
      <c r="H16" s="21" t="s">
        <v>11</v>
      </c>
      <c r="I16" s="21" t="s">
        <v>7</v>
      </c>
      <c r="J16" s="29">
        <f>SUM(I12*0.2)</f>
        <v>161.68000000000004</v>
      </c>
      <c r="K16" s="21" t="s">
        <v>12</v>
      </c>
      <c r="M16" s="4"/>
      <c r="O16" t="s">
        <v>19</v>
      </c>
      <c r="P16">
        <v>8</v>
      </c>
    </row>
    <row r="17" spans="1:13" ht="20.100000000000001" customHeight="1" x14ac:dyDescent="0.25">
      <c r="A17" s="21" t="s">
        <v>8</v>
      </c>
      <c r="B17" s="29">
        <f>SUM(B12*0.1)</f>
        <v>80.840000000000018</v>
      </c>
      <c r="C17" s="29"/>
      <c r="D17" s="21"/>
      <c r="E17" s="21" t="s">
        <v>8</v>
      </c>
      <c r="F17" s="29">
        <f>SUM(E12*0.1)</f>
        <v>40.420000000000009</v>
      </c>
      <c r="G17" s="29"/>
      <c r="H17" s="21" t="s">
        <v>11</v>
      </c>
      <c r="I17" s="21" t="s">
        <v>8</v>
      </c>
      <c r="J17" s="29">
        <f>SUM(I12*0.1)</f>
        <v>80.840000000000018</v>
      </c>
      <c r="K17" s="29" t="s">
        <v>11</v>
      </c>
      <c r="M17" s="4"/>
    </row>
    <row r="18" spans="1:13" ht="20.100000000000001" customHeight="1" x14ac:dyDescent="0.25">
      <c r="A18" s="21" t="s">
        <v>11</v>
      </c>
      <c r="B18" s="21" t="s">
        <v>12</v>
      </c>
      <c r="C18" s="21"/>
      <c r="D18" s="21"/>
      <c r="E18" s="21" t="s">
        <v>11</v>
      </c>
      <c r="F18" s="29" t="s">
        <v>11</v>
      </c>
      <c r="G18" s="29"/>
      <c r="H18" s="21"/>
      <c r="I18" s="21" t="s">
        <v>11</v>
      </c>
      <c r="J18" s="21" t="s">
        <v>12</v>
      </c>
      <c r="K18" s="21" t="s">
        <v>11</v>
      </c>
      <c r="M18" s="4"/>
    </row>
    <row r="19" spans="1:13" ht="20.100000000000001" customHeight="1" x14ac:dyDescent="0.25">
      <c r="A19" s="21" t="s">
        <v>11</v>
      </c>
      <c r="B19" s="21" t="s">
        <v>12</v>
      </c>
      <c r="C19" s="21"/>
      <c r="D19" s="21"/>
      <c r="E19" s="21" t="s">
        <v>11</v>
      </c>
      <c r="F19" s="21"/>
      <c r="G19" s="21"/>
      <c r="H19" s="21"/>
      <c r="I19" s="21" t="s">
        <v>11</v>
      </c>
      <c r="J19" s="21"/>
      <c r="K19" s="21" t="s">
        <v>11</v>
      </c>
      <c r="M19" s="4"/>
    </row>
    <row r="20" spans="1:13" ht="20.100000000000001" customHeight="1" x14ac:dyDescent="0.25">
      <c r="A20" s="21"/>
      <c r="B20" s="21" t="s">
        <v>11</v>
      </c>
      <c r="C20" s="21"/>
      <c r="D20" s="21"/>
      <c r="E20" s="21"/>
      <c r="F20" s="21"/>
      <c r="G20" s="21"/>
      <c r="H20" s="21"/>
      <c r="I20" s="21"/>
      <c r="J20" s="21"/>
      <c r="K20" s="21"/>
      <c r="M20" s="4"/>
    </row>
    <row r="21" spans="1:13" ht="20.100000000000001" customHeight="1" x14ac:dyDescent="0.25">
      <c r="A21" s="21"/>
      <c r="B21" s="21" t="s">
        <v>13</v>
      </c>
      <c r="C21" s="21"/>
      <c r="D21" s="21"/>
      <c r="E21" s="21"/>
      <c r="F21" s="21"/>
      <c r="G21" s="21"/>
      <c r="H21" s="21"/>
      <c r="I21" s="21"/>
      <c r="J21" s="21"/>
      <c r="K21" s="21"/>
      <c r="M21" s="4"/>
    </row>
    <row r="22" spans="1:13" ht="20.100000000000001" customHeight="1" x14ac:dyDescent="0.25">
      <c r="A22" s="20"/>
      <c r="B22" s="21"/>
      <c r="C22" s="21"/>
      <c r="D22" s="21"/>
      <c r="E22" s="21"/>
      <c r="F22" s="24"/>
      <c r="G22" s="24"/>
      <c r="H22" s="21"/>
      <c r="I22" s="21"/>
      <c r="J22" s="21"/>
      <c r="K22" s="21"/>
      <c r="M22" s="4"/>
    </row>
    <row r="23" spans="1:13" ht="20.100000000000001" customHeight="1" x14ac:dyDescent="0.25">
      <c r="A23" s="20"/>
      <c r="B23" s="21"/>
      <c r="C23" s="21"/>
      <c r="D23" s="21"/>
      <c r="E23" s="21"/>
      <c r="F23" s="24"/>
      <c r="G23" s="24"/>
      <c r="H23" s="21"/>
      <c r="I23" s="21"/>
      <c r="J23" s="21"/>
      <c r="K23" s="21"/>
      <c r="M23" s="4"/>
    </row>
    <row r="24" spans="1:13" ht="20.100000000000001" customHeight="1" x14ac:dyDescent="0.25">
      <c r="A24" s="20"/>
      <c r="B24" s="21"/>
      <c r="C24" s="21"/>
      <c r="D24" s="21"/>
      <c r="E24" s="21"/>
      <c r="F24" s="24"/>
      <c r="G24" s="24"/>
      <c r="H24" s="21"/>
      <c r="I24" s="21"/>
      <c r="J24" s="21"/>
      <c r="K24" s="21"/>
      <c r="M24" s="4"/>
    </row>
    <row r="25" spans="1:13" ht="20.100000000000001" customHeight="1" x14ac:dyDescent="0.25">
      <c r="A25" s="20"/>
      <c r="B25" s="21"/>
      <c r="C25" s="21"/>
      <c r="D25" s="21"/>
      <c r="E25" s="24"/>
      <c r="F25" s="21"/>
      <c r="G25" s="21"/>
      <c r="H25" s="21"/>
      <c r="I25" s="21"/>
      <c r="J25" s="21"/>
      <c r="L25" s="4"/>
    </row>
    <row r="26" spans="1:13" x14ac:dyDescent="0.25">
      <c r="K26" s="4"/>
    </row>
    <row r="27" spans="1:13" x14ac:dyDescent="0.25">
      <c r="K27" s="4"/>
    </row>
    <row r="28" spans="1:13" x14ac:dyDescent="0.25">
      <c r="K28" s="4"/>
    </row>
    <row r="29" spans="1:13" x14ac:dyDescent="0.25">
      <c r="K29" s="4"/>
    </row>
    <row r="30" spans="1:13" x14ac:dyDescent="0.25">
      <c r="K30" s="4"/>
    </row>
    <row r="31" spans="1:13" x14ac:dyDescent="0.25">
      <c r="K31" s="4"/>
    </row>
    <row r="32" spans="1:13" x14ac:dyDescent="0.25">
      <c r="K32" s="4"/>
    </row>
    <row r="33" spans="10:11" x14ac:dyDescent="0.25">
      <c r="K33" s="4"/>
    </row>
    <row r="34" spans="10:11" x14ac:dyDescent="0.25">
      <c r="K34" s="4"/>
    </row>
    <row r="35" spans="10:11" x14ac:dyDescent="0.25">
      <c r="J35" s="4"/>
      <c r="K35" s="4"/>
    </row>
    <row r="36" spans="10:11" x14ac:dyDescent="0.25">
      <c r="J36" s="4"/>
      <c r="K36" s="4"/>
    </row>
    <row r="37" spans="10:11" x14ac:dyDescent="0.25">
      <c r="J37" s="4"/>
      <c r="K37" s="4"/>
    </row>
    <row r="38" spans="10:11" x14ac:dyDescent="0.25">
      <c r="J38" s="4"/>
      <c r="K38" s="4"/>
    </row>
    <row r="39" spans="10:11" x14ac:dyDescent="0.25">
      <c r="J39" s="4"/>
      <c r="K39" s="4"/>
    </row>
  </sheetData>
  <phoneticPr fontId="0" type="noConversion"/>
  <pageMargins left="0.75" right="0.75" top="1" bottom="1" header="0.5" footer="0.5"/>
  <pageSetup scale="80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0"/>
  <sheetViews>
    <sheetView view="pageBreakPreview" topLeftCell="A3" zoomScale="90" zoomScaleNormal="100" zoomScaleSheetLayoutView="90" workbookViewId="0">
      <selection activeCell="N13" sqref="N13:S19"/>
    </sheetView>
  </sheetViews>
  <sheetFormatPr defaultRowHeight="13.2" x14ac:dyDescent="0.25"/>
  <cols>
    <col min="1" max="1" width="6" customWidth="1"/>
    <col min="2" max="2" width="12.6640625" customWidth="1"/>
    <col min="3" max="3" width="17.5546875" customWidth="1"/>
    <col min="4" max="6" width="12.6640625" customWidth="1"/>
    <col min="7" max="7" width="17.33203125" customWidth="1"/>
    <col min="8" max="8" width="12.6640625" style="57" customWidth="1"/>
    <col min="9" max="10" width="12.6640625" customWidth="1"/>
    <col min="11" max="11" width="16.88671875" customWidth="1"/>
    <col min="12" max="12" width="12.6640625" style="75" customWidth="1"/>
    <col min="13" max="13" width="8.33203125" customWidth="1"/>
    <col min="14" max="14" width="17" customWidth="1"/>
    <col min="15" max="15" width="8.88671875" customWidth="1"/>
  </cols>
  <sheetData>
    <row r="1" spans="1:18" ht="19.95" customHeight="1" x14ac:dyDescent="0.3">
      <c r="A1" s="46" t="s">
        <v>65</v>
      </c>
      <c r="B1" s="30"/>
      <c r="C1" s="30"/>
      <c r="D1" s="30"/>
      <c r="E1" s="31"/>
      <c r="F1" s="30"/>
      <c r="G1" s="30"/>
      <c r="H1" s="56"/>
      <c r="I1" s="30"/>
      <c r="J1" s="30"/>
      <c r="K1" s="30"/>
      <c r="L1" s="74"/>
    </row>
    <row r="2" spans="1:18" ht="19.95" customHeight="1" x14ac:dyDescent="0.3">
      <c r="A2" s="18" t="s">
        <v>66</v>
      </c>
      <c r="B2" s="30"/>
      <c r="C2" s="30"/>
      <c r="D2" s="30"/>
      <c r="E2" s="31"/>
      <c r="F2" s="30"/>
      <c r="G2" s="30"/>
      <c r="H2" s="56"/>
      <c r="I2" s="30"/>
      <c r="J2" s="30"/>
      <c r="K2" s="30"/>
      <c r="L2" s="74"/>
    </row>
    <row r="3" spans="1:18" ht="19.95" customHeight="1" x14ac:dyDescent="0.3">
      <c r="A3" s="19" t="s">
        <v>31</v>
      </c>
      <c r="B3" s="32"/>
      <c r="C3" s="33"/>
      <c r="D3" s="30"/>
      <c r="E3" s="31"/>
      <c r="F3" s="30"/>
      <c r="G3" s="30"/>
      <c r="H3" s="56"/>
      <c r="I3" s="30"/>
      <c r="J3" s="30"/>
      <c r="K3" s="30"/>
      <c r="L3" s="74"/>
    </row>
    <row r="4" spans="1:18" ht="19.95" customHeight="1" x14ac:dyDescent="0.25">
      <c r="A4" s="6"/>
      <c r="B4" s="7"/>
      <c r="C4" s="11"/>
      <c r="D4" s="7"/>
      <c r="E4" s="8"/>
      <c r="F4" s="7"/>
    </row>
    <row r="5" spans="1:18" ht="19.95" customHeight="1" x14ac:dyDescent="0.25">
      <c r="A5" s="20" t="s">
        <v>23</v>
      </c>
      <c r="B5" s="21"/>
      <c r="C5" s="21">
        <v>28</v>
      </c>
      <c r="D5" s="21" t="s">
        <v>1</v>
      </c>
      <c r="E5" s="22">
        <v>100</v>
      </c>
      <c r="F5" s="23">
        <f>SUM(C5*E5)</f>
        <v>2800</v>
      </c>
      <c r="G5" s="21"/>
      <c r="H5" s="58"/>
      <c r="I5" s="21"/>
      <c r="J5" s="4"/>
      <c r="K5" s="4"/>
    </row>
    <row r="6" spans="1:18" ht="19.95" customHeight="1" x14ac:dyDescent="0.25">
      <c r="A6" s="20"/>
      <c r="B6" s="21"/>
      <c r="C6" s="21"/>
      <c r="D6" s="21"/>
      <c r="E6" s="24" t="s">
        <v>2</v>
      </c>
      <c r="F6" s="23">
        <v>5000</v>
      </c>
      <c r="G6" s="21"/>
      <c r="H6" s="58"/>
      <c r="I6" s="21"/>
      <c r="J6" s="4"/>
      <c r="K6" s="4"/>
    </row>
    <row r="7" spans="1:18" ht="19.95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7800</v>
      </c>
      <c r="G7" s="21"/>
      <c r="H7" s="58"/>
      <c r="I7" s="21"/>
      <c r="J7" s="4"/>
      <c r="K7" s="4"/>
    </row>
    <row r="8" spans="1:18" ht="19.95" customHeight="1" x14ac:dyDescent="0.25">
      <c r="A8" s="20"/>
      <c r="B8" s="21"/>
      <c r="C8" s="21"/>
      <c r="D8" s="21"/>
      <c r="E8" s="24" t="s">
        <v>26</v>
      </c>
      <c r="F8" s="23">
        <f>SUM(F7*0.06)</f>
        <v>468</v>
      </c>
      <c r="G8" s="21"/>
      <c r="H8" s="58" t="s">
        <v>11</v>
      </c>
      <c r="I8" s="21"/>
      <c r="J8" s="4"/>
      <c r="K8" s="4"/>
      <c r="N8" s="51"/>
      <c r="O8" s="1"/>
      <c r="R8" s="1"/>
    </row>
    <row r="9" spans="1:18" ht="19.95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58"/>
      <c r="I9" s="21"/>
      <c r="J9" s="4"/>
      <c r="K9" s="4"/>
      <c r="N9" s="51"/>
      <c r="O9" s="1"/>
      <c r="R9" s="1"/>
    </row>
    <row r="10" spans="1:18" ht="19.95" customHeight="1" x14ac:dyDescent="0.25">
      <c r="A10" s="20"/>
      <c r="B10" s="21"/>
      <c r="C10" s="21"/>
      <c r="D10" s="21"/>
      <c r="E10" s="24" t="s">
        <v>4</v>
      </c>
      <c r="F10" s="23">
        <f>SUM(F7-F8)</f>
        <v>7332</v>
      </c>
      <c r="G10" s="21"/>
      <c r="H10" s="58"/>
      <c r="I10" s="21"/>
      <c r="J10" s="4"/>
      <c r="K10" s="4"/>
      <c r="N10" s="51"/>
      <c r="O10" s="1"/>
      <c r="R10" s="1"/>
    </row>
    <row r="11" spans="1:18" ht="19.95" customHeight="1" x14ac:dyDescent="0.25">
      <c r="A11" s="20"/>
      <c r="B11" s="21"/>
      <c r="C11" s="21"/>
      <c r="D11" s="24"/>
      <c r="E11" s="21"/>
      <c r="F11" s="21"/>
      <c r="G11" s="21"/>
      <c r="H11" s="58"/>
      <c r="I11" s="21"/>
      <c r="K11" s="4"/>
      <c r="R11" s="1"/>
    </row>
    <row r="12" spans="1:18" ht="19.95" customHeight="1" x14ac:dyDescent="0.25">
      <c r="A12" s="20" t="s">
        <v>12</v>
      </c>
      <c r="B12" s="26">
        <f>SUM(F10*0.4)</f>
        <v>2932.8</v>
      </c>
      <c r="C12" s="26"/>
      <c r="D12" s="21"/>
      <c r="E12" s="27">
        <f>SUM(F10*0.2)</f>
        <v>1466.4</v>
      </c>
      <c r="F12" s="21"/>
      <c r="G12" s="21"/>
      <c r="H12" s="58"/>
      <c r="I12" s="28">
        <f>SUM(F10*0.4)</f>
        <v>2932.8</v>
      </c>
      <c r="J12" s="21"/>
      <c r="K12" s="21"/>
      <c r="L12" s="76"/>
      <c r="N12" s="49"/>
      <c r="O12" s="49"/>
      <c r="P12" s="49"/>
      <c r="R12" s="1"/>
    </row>
    <row r="13" spans="1:18" ht="19.95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58" t="s">
        <v>25</v>
      </c>
      <c r="I13" s="26"/>
      <c r="J13" s="21"/>
      <c r="K13" s="26" t="s">
        <v>22</v>
      </c>
      <c r="L13" s="77" t="s">
        <v>25</v>
      </c>
      <c r="N13" s="52" t="s">
        <v>76</v>
      </c>
      <c r="O13" s="49">
        <v>850.51199999999994</v>
      </c>
      <c r="P13" s="49">
        <v>439.92</v>
      </c>
      <c r="Q13">
        <v>850.51</v>
      </c>
      <c r="R13" s="1">
        <f>SUM(O13:Q13)</f>
        <v>2140.942</v>
      </c>
    </row>
    <row r="14" spans="1:18" ht="30" customHeight="1" x14ac:dyDescent="0.25">
      <c r="A14" s="21" t="s">
        <v>5</v>
      </c>
      <c r="B14" s="26">
        <f>SUM(B12*0.29)</f>
        <v>850.51199999999994</v>
      </c>
      <c r="C14" s="69" t="s">
        <v>76</v>
      </c>
      <c r="D14" s="50">
        <v>6.03</v>
      </c>
      <c r="E14" s="21" t="s">
        <v>5</v>
      </c>
      <c r="F14" s="29">
        <f>SUM(E12*0.4)</f>
        <v>586.56000000000006</v>
      </c>
      <c r="G14" s="47" t="s">
        <v>61</v>
      </c>
      <c r="H14" s="50">
        <v>4.6500000000000004</v>
      </c>
      <c r="I14" s="21" t="s">
        <v>5</v>
      </c>
      <c r="J14" s="29">
        <f>SUM(I12*0.29)</f>
        <v>850.51199999999994</v>
      </c>
      <c r="K14" t="s">
        <v>73</v>
      </c>
      <c r="L14" s="75">
        <v>11.09</v>
      </c>
      <c r="N14" s="52" t="s">
        <v>41</v>
      </c>
      <c r="O14" s="49">
        <v>703.87200000000007</v>
      </c>
      <c r="P14" s="49">
        <v>293.27999999999997</v>
      </c>
      <c r="Q14">
        <v>557.23</v>
      </c>
      <c r="R14" s="1">
        <f t="shared" ref="R14:R19" si="0">SUM(O14:Q14)</f>
        <v>1554.3820000000001</v>
      </c>
    </row>
    <row r="15" spans="1:18" ht="30" customHeight="1" x14ac:dyDescent="0.25">
      <c r="A15" s="21" t="s">
        <v>6</v>
      </c>
      <c r="B15" s="26">
        <f>SUM(B12*0.24)</f>
        <v>703.87200000000007</v>
      </c>
      <c r="C15" s="69" t="s">
        <v>41</v>
      </c>
      <c r="D15" s="50">
        <v>8.14</v>
      </c>
      <c r="E15" s="21" t="s">
        <v>6</v>
      </c>
      <c r="F15" s="29">
        <f>SUM(E12*0.3)</f>
        <v>439.92</v>
      </c>
      <c r="G15" s="47" t="s">
        <v>73</v>
      </c>
      <c r="H15" s="50">
        <v>5.0599999999999996</v>
      </c>
      <c r="I15" s="21" t="s">
        <v>6</v>
      </c>
      <c r="J15" s="29">
        <f>SUM(I12*0.24)</f>
        <v>703.87200000000007</v>
      </c>
      <c r="K15" t="s">
        <v>61</v>
      </c>
      <c r="L15" s="75">
        <v>13.24</v>
      </c>
      <c r="N15" s="52" t="s">
        <v>77</v>
      </c>
      <c r="O15" s="49">
        <v>557.23200000000008</v>
      </c>
      <c r="P15" s="49">
        <v>586.55999999999995</v>
      </c>
      <c r="Q15">
        <v>703.87</v>
      </c>
      <c r="R15" s="1">
        <f t="shared" si="0"/>
        <v>1847.6619999999998</v>
      </c>
    </row>
    <row r="16" spans="1:18" ht="30" customHeight="1" x14ac:dyDescent="0.25">
      <c r="A16" s="21" t="s">
        <v>7</v>
      </c>
      <c r="B16" s="26">
        <f>SUM(B12*0.19)</f>
        <v>557.23200000000008</v>
      </c>
      <c r="C16" s="69" t="s">
        <v>77</v>
      </c>
      <c r="D16" s="50">
        <v>8.59</v>
      </c>
      <c r="E16" s="21" t="s">
        <v>7</v>
      </c>
      <c r="F16" s="29">
        <f>SUM(E12*0.2)</f>
        <v>293.28000000000003</v>
      </c>
      <c r="G16" s="47" t="s">
        <v>40</v>
      </c>
      <c r="H16" s="50">
        <v>5.88</v>
      </c>
      <c r="I16" s="21" t="s">
        <v>7</v>
      </c>
      <c r="J16" s="29">
        <f>SUM(I12*0.19)</f>
        <v>557.23200000000008</v>
      </c>
      <c r="K16" t="s">
        <v>40</v>
      </c>
      <c r="L16" s="75">
        <v>14.02</v>
      </c>
      <c r="N16" s="52" t="s">
        <v>78</v>
      </c>
      <c r="O16" s="49">
        <v>410.59200000000004</v>
      </c>
      <c r="P16" s="49"/>
      <c r="Q16">
        <v>410.59</v>
      </c>
      <c r="R16" s="1">
        <f t="shared" si="0"/>
        <v>821.18200000000002</v>
      </c>
    </row>
    <row r="17" spans="1:18" ht="30" customHeight="1" x14ac:dyDescent="0.25">
      <c r="A17" s="21" t="s">
        <v>8</v>
      </c>
      <c r="B17" s="26">
        <f>SUM(B12*0.14)</f>
        <v>410.59200000000004</v>
      </c>
      <c r="C17" s="69" t="s">
        <v>78</v>
      </c>
      <c r="D17" s="50">
        <v>9.39</v>
      </c>
      <c r="E17" s="21" t="s">
        <v>8</v>
      </c>
      <c r="F17" s="29">
        <f>SUM(E12*0.1)</f>
        <v>146.64000000000001</v>
      </c>
      <c r="G17" s="47" t="s">
        <v>60</v>
      </c>
      <c r="H17" s="50">
        <v>8.9</v>
      </c>
      <c r="I17" s="21" t="s">
        <v>8</v>
      </c>
      <c r="J17" s="29">
        <f>SUM(I12*0.14)</f>
        <v>410.59200000000004</v>
      </c>
      <c r="K17" t="s">
        <v>74</v>
      </c>
      <c r="L17" s="75">
        <v>18.78</v>
      </c>
      <c r="N17" s="52" t="s">
        <v>79</v>
      </c>
      <c r="O17" s="49">
        <v>263.952</v>
      </c>
      <c r="P17" s="49"/>
      <c r="Q17">
        <v>263.95</v>
      </c>
      <c r="R17" s="1">
        <f t="shared" si="0"/>
        <v>527.90200000000004</v>
      </c>
    </row>
    <row r="18" spans="1:18" ht="30" customHeight="1" x14ac:dyDescent="0.25">
      <c r="A18" s="21" t="s">
        <v>9</v>
      </c>
      <c r="B18" s="26">
        <f>SUM(B12*0.09)</f>
        <v>263.952</v>
      </c>
      <c r="C18" s="69" t="s">
        <v>79</v>
      </c>
      <c r="D18" s="50">
        <v>10.38</v>
      </c>
      <c r="E18" s="21"/>
      <c r="F18" s="26"/>
      <c r="G18" s="51"/>
      <c r="H18" s="50"/>
      <c r="I18" s="21" t="s">
        <v>9</v>
      </c>
      <c r="J18" s="29">
        <f>SUM(I12*0.09)</f>
        <v>263.952</v>
      </c>
      <c r="K18" t="s">
        <v>60</v>
      </c>
      <c r="L18" s="75">
        <v>20.490000000000002</v>
      </c>
      <c r="N18" s="52" t="s">
        <v>80</v>
      </c>
      <c r="O18" s="49">
        <v>146.64000000000001</v>
      </c>
      <c r="P18" s="49"/>
      <c r="R18" s="1">
        <f t="shared" si="0"/>
        <v>146.64000000000001</v>
      </c>
    </row>
    <row r="19" spans="1:18" ht="30" customHeight="1" x14ac:dyDescent="0.25">
      <c r="A19" s="21" t="s">
        <v>10</v>
      </c>
      <c r="B19" s="26">
        <f>SUM(B12*0.05)</f>
        <v>146.64000000000001</v>
      </c>
      <c r="C19" s="69" t="s">
        <v>80</v>
      </c>
      <c r="D19" s="50">
        <v>11.35</v>
      </c>
      <c r="E19" s="21"/>
      <c r="F19" s="26"/>
      <c r="G19" s="51"/>
      <c r="H19" s="50"/>
      <c r="I19" s="21" t="s">
        <v>10</v>
      </c>
      <c r="J19" s="29">
        <f>SUM(I12*0.05)</f>
        <v>146.64000000000001</v>
      </c>
      <c r="K19" t="s">
        <v>75</v>
      </c>
      <c r="L19" s="75">
        <v>20.76</v>
      </c>
      <c r="N19" s="52" t="s">
        <v>62</v>
      </c>
      <c r="O19" s="49"/>
      <c r="P19" s="49">
        <v>146.63999999999999</v>
      </c>
      <c r="Q19">
        <v>263.95</v>
      </c>
      <c r="R19" s="1">
        <f t="shared" si="0"/>
        <v>410.59</v>
      </c>
    </row>
    <row r="20" spans="1:18" ht="30" customHeight="1" x14ac:dyDescent="0.25">
      <c r="A20" s="21"/>
      <c r="B20" s="21" t="s">
        <v>11</v>
      </c>
      <c r="C20" s="21"/>
      <c r="D20" s="21"/>
      <c r="E20" s="21"/>
      <c r="F20" s="21"/>
      <c r="G20" s="21"/>
      <c r="H20" s="58"/>
      <c r="I20" s="21"/>
      <c r="J20" s="21"/>
      <c r="K20" s="21"/>
    </row>
    <row r="21" spans="1:18" ht="30" customHeight="1" x14ac:dyDescent="0.25">
      <c r="B21" t="s">
        <v>13</v>
      </c>
      <c r="E21" s="21"/>
    </row>
    <row r="22" spans="1:18" ht="19.95" customHeight="1" x14ac:dyDescent="0.25">
      <c r="B22" s="10">
        <f>SUM(B14:B20)</f>
        <v>2932.7999999999997</v>
      </c>
      <c r="F22" s="10">
        <f>SUM(F14:F21)</f>
        <v>1466.4</v>
      </c>
      <c r="J22" s="68">
        <f>SUM(J14:J21)</f>
        <v>2932.7999999999997</v>
      </c>
    </row>
    <row r="23" spans="1:18" ht="19.95" customHeight="1" x14ac:dyDescent="0.25"/>
    <row r="24" spans="1:18" ht="20.100000000000001" customHeight="1" x14ac:dyDescent="0.25"/>
    <row r="25" spans="1:18" ht="20.100000000000001" customHeight="1" x14ac:dyDescent="0.25"/>
    <row r="26" spans="1:18" ht="20.100000000000001" customHeight="1" x14ac:dyDescent="0.25"/>
    <row r="27" spans="1:18" ht="20.100000000000001" customHeight="1" x14ac:dyDescent="0.25"/>
    <row r="28" spans="1:18" ht="20.100000000000001" customHeight="1" x14ac:dyDescent="0.25"/>
    <row r="29" spans="1:18" ht="20.100000000000001" customHeight="1" x14ac:dyDescent="0.25"/>
    <row r="30" spans="1:18" ht="20.100000000000001" customHeight="1" x14ac:dyDescent="0.25"/>
  </sheetData>
  <pageMargins left="0.7" right="0.7" top="0.75" bottom="0.7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2"/>
  <sheetViews>
    <sheetView tabSelected="1" view="pageBreakPreview" topLeftCell="E10" zoomScaleNormal="100" zoomScaleSheetLayoutView="100" workbookViewId="0">
      <selection activeCell="O14" sqref="O14:S23"/>
    </sheetView>
  </sheetViews>
  <sheetFormatPr defaultRowHeight="13.2" x14ac:dyDescent="0.25"/>
  <cols>
    <col min="1" max="1" width="7.33203125" customWidth="1"/>
    <col min="2" max="2" width="12.6640625" customWidth="1"/>
    <col min="3" max="3" width="22.21875" customWidth="1"/>
    <col min="4" max="6" width="12.6640625" customWidth="1"/>
    <col min="7" max="7" width="25.88671875" customWidth="1"/>
    <col min="8" max="8" width="9.88671875" style="57" customWidth="1"/>
    <col min="9" max="10" width="12.6640625" customWidth="1"/>
    <col min="11" max="11" width="25.77734375" customWidth="1"/>
    <col min="12" max="12" width="12.6640625" customWidth="1"/>
    <col min="13" max="13" width="10.109375" customWidth="1"/>
    <col min="14" max="14" width="5.44140625" customWidth="1"/>
    <col min="15" max="15" width="13.6640625" customWidth="1"/>
  </cols>
  <sheetData>
    <row r="1" spans="1:20" ht="19.95" customHeight="1" x14ac:dyDescent="0.3">
      <c r="A1" s="46" t="s">
        <v>65</v>
      </c>
      <c r="B1" s="30"/>
      <c r="C1" s="30"/>
      <c r="D1" s="30"/>
      <c r="E1" s="31"/>
      <c r="F1" s="30"/>
      <c r="G1" s="30"/>
      <c r="H1" s="56"/>
      <c r="I1" s="30"/>
      <c r="J1" s="30"/>
      <c r="K1" s="30"/>
      <c r="L1" s="30"/>
    </row>
    <row r="2" spans="1:20" ht="19.95" customHeight="1" x14ac:dyDescent="0.3">
      <c r="A2" s="18" t="s">
        <v>66</v>
      </c>
      <c r="B2" s="30"/>
      <c r="C2" s="30"/>
      <c r="D2" s="30"/>
      <c r="E2" s="31"/>
      <c r="F2" s="30"/>
      <c r="G2" s="30"/>
      <c r="H2" s="56"/>
      <c r="I2" s="30"/>
      <c r="J2" s="30"/>
      <c r="K2" s="30"/>
      <c r="L2" s="30"/>
    </row>
    <row r="3" spans="1:20" ht="19.95" customHeight="1" x14ac:dyDescent="0.3">
      <c r="A3" s="19" t="s">
        <v>53</v>
      </c>
      <c r="B3" s="32"/>
      <c r="C3" s="33"/>
      <c r="D3" s="30"/>
      <c r="E3" s="31"/>
      <c r="F3" s="30"/>
      <c r="G3" s="30"/>
      <c r="H3" s="56"/>
      <c r="K3" s="30"/>
      <c r="L3" s="30"/>
    </row>
    <row r="4" spans="1:20" ht="19.95" customHeight="1" x14ac:dyDescent="0.25">
      <c r="A4" s="6"/>
      <c r="B4" s="7"/>
      <c r="C4" s="11"/>
      <c r="D4" s="7"/>
      <c r="E4" s="8"/>
      <c r="F4" s="7"/>
    </row>
    <row r="5" spans="1:20" ht="19.95" customHeight="1" x14ac:dyDescent="0.25">
      <c r="A5" s="20" t="s">
        <v>23</v>
      </c>
      <c r="B5" s="21"/>
      <c r="C5" s="34">
        <v>105</v>
      </c>
      <c r="D5" s="21" t="s">
        <v>1</v>
      </c>
      <c r="E5" s="22">
        <v>100</v>
      </c>
      <c r="F5" s="23">
        <f>SUM(C5*E5)</f>
        <v>10500</v>
      </c>
      <c r="G5" s="21"/>
      <c r="H5" s="58"/>
    </row>
    <row r="6" spans="1:20" ht="19.95" customHeight="1" x14ac:dyDescent="0.25">
      <c r="A6" s="20"/>
      <c r="B6" s="21"/>
      <c r="C6" s="34"/>
      <c r="D6" s="21"/>
      <c r="E6" s="24" t="s">
        <v>2</v>
      </c>
      <c r="F6" s="23">
        <v>5000</v>
      </c>
      <c r="G6" s="21"/>
      <c r="H6" s="58"/>
      <c r="O6" s="48"/>
    </row>
    <row r="7" spans="1:20" ht="19.95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15500</v>
      </c>
      <c r="G7" s="21"/>
      <c r="H7" s="58"/>
      <c r="O7" s="48"/>
    </row>
    <row r="8" spans="1:20" ht="19.95" customHeight="1" x14ac:dyDescent="0.25">
      <c r="A8" s="20"/>
      <c r="B8" s="21" t="s">
        <v>11</v>
      </c>
      <c r="C8" s="21"/>
      <c r="D8" s="21"/>
      <c r="E8" s="24" t="s">
        <v>26</v>
      </c>
      <c r="F8" s="23">
        <f>SUM(F7*0.06)</f>
        <v>930</v>
      </c>
      <c r="G8" s="21"/>
      <c r="H8" s="58" t="s">
        <v>11</v>
      </c>
      <c r="O8" s="48"/>
    </row>
    <row r="9" spans="1:20" ht="19.95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58"/>
      <c r="I9" s="21"/>
      <c r="O9" s="48"/>
    </row>
    <row r="10" spans="1:20" ht="19.95" customHeight="1" x14ac:dyDescent="0.25">
      <c r="A10" s="20"/>
      <c r="B10" s="21"/>
      <c r="C10" s="21"/>
      <c r="D10" s="21"/>
      <c r="E10" s="24" t="s">
        <v>4</v>
      </c>
      <c r="F10" s="23">
        <f>SUM(F7-F8)</f>
        <v>14570</v>
      </c>
      <c r="G10" s="21"/>
      <c r="H10" s="58"/>
      <c r="I10" s="21"/>
      <c r="O10" s="48"/>
    </row>
    <row r="11" spans="1:20" ht="19.95" customHeight="1" x14ac:dyDescent="0.25">
      <c r="A11" s="20"/>
      <c r="B11" s="21"/>
      <c r="C11" s="21"/>
      <c r="D11" s="21"/>
      <c r="E11" s="24" t="s">
        <v>11</v>
      </c>
      <c r="F11" s="25" t="s">
        <v>11</v>
      </c>
      <c r="G11" s="21"/>
      <c r="H11" s="58"/>
      <c r="I11" s="21"/>
      <c r="O11" s="48"/>
    </row>
    <row r="12" spans="1:20" ht="19.95" customHeight="1" x14ac:dyDescent="0.25">
      <c r="A12" s="20" t="s">
        <v>12</v>
      </c>
      <c r="B12" s="26">
        <f>SUM(F10*0.4)</f>
        <v>5828</v>
      </c>
      <c r="C12" s="26"/>
      <c r="D12" s="21"/>
      <c r="E12" s="27">
        <f>SUM(F10*0.2)</f>
        <v>2914</v>
      </c>
      <c r="F12" s="21"/>
      <c r="G12" s="21"/>
      <c r="H12" s="58"/>
      <c r="I12" s="28">
        <f>SUM(F10*0.4)</f>
        <v>5828</v>
      </c>
      <c r="J12" s="21"/>
      <c r="K12" s="21"/>
      <c r="O12" s="48"/>
    </row>
    <row r="13" spans="1:20" ht="19.95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58" t="s">
        <v>25</v>
      </c>
      <c r="I13" s="26"/>
      <c r="J13" s="21"/>
      <c r="K13" s="21" t="s">
        <v>22</v>
      </c>
      <c r="L13" s="21" t="s">
        <v>25</v>
      </c>
      <c r="O13" s="48"/>
    </row>
    <row r="14" spans="1:20" ht="30" customHeight="1" x14ac:dyDescent="0.25">
      <c r="A14" s="21" t="s">
        <v>5</v>
      </c>
      <c r="B14" s="26">
        <f>SUM(B12*0.23)</f>
        <v>1340.44</v>
      </c>
      <c r="C14" s="72" t="s">
        <v>102</v>
      </c>
      <c r="D14" s="50">
        <v>5.04</v>
      </c>
      <c r="E14" s="21" t="s">
        <v>5</v>
      </c>
      <c r="F14" s="26">
        <f>SUM(E12*0.29)</f>
        <v>845.06</v>
      </c>
      <c r="G14" s="49" t="s">
        <v>109</v>
      </c>
      <c r="H14" s="49">
        <v>5.14</v>
      </c>
      <c r="I14" s="21" t="s">
        <v>5</v>
      </c>
      <c r="J14" s="29">
        <f>SUM(I12*0.23)</f>
        <v>1340.44</v>
      </c>
      <c r="K14" s="81" t="s">
        <v>109</v>
      </c>
      <c r="L14">
        <v>11.84</v>
      </c>
      <c r="O14" s="86" t="s">
        <v>139</v>
      </c>
      <c r="P14">
        <v>1340.44</v>
      </c>
      <c r="Q14">
        <v>262.26</v>
      </c>
      <c r="R14">
        <v>990.76</v>
      </c>
      <c r="S14">
        <f>SUM(P14:R14)</f>
        <v>2593.46</v>
      </c>
      <c r="T14" s="64"/>
    </row>
    <row r="15" spans="1:20" ht="30" customHeight="1" x14ac:dyDescent="0.25">
      <c r="A15" s="21" t="s">
        <v>6</v>
      </c>
      <c r="B15" s="26">
        <f>SUM(B12*0.2)</f>
        <v>1165.6000000000001</v>
      </c>
      <c r="C15" s="72" t="s">
        <v>103</v>
      </c>
      <c r="D15" s="50">
        <v>5.49</v>
      </c>
      <c r="E15" s="21" t="s">
        <v>6</v>
      </c>
      <c r="F15" s="26">
        <f>SUM(E12*0.24)</f>
        <v>699.36</v>
      </c>
      <c r="G15" s="49" t="s">
        <v>108</v>
      </c>
      <c r="H15" s="49">
        <v>5.67</v>
      </c>
      <c r="I15" s="21" t="s">
        <v>6</v>
      </c>
      <c r="J15" s="29">
        <f>SUM(I12*0.2)</f>
        <v>1165.6000000000001</v>
      </c>
      <c r="K15" t="s">
        <v>108</v>
      </c>
      <c r="L15">
        <v>12.25</v>
      </c>
      <c r="O15" s="4" t="s">
        <v>140</v>
      </c>
      <c r="P15">
        <v>1165.6000000000001</v>
      </c>
      <c r="R15">
        <v>116.56</v>
      </c>
      <c r="S15">
        <f t="shared" ref="S15:S23" si="0">SUM(P15:R15)</f>
        <v>1282.1600000000001</v>
      </c>
      <c r="T15" s="64"/>
    </row>
    <row r="16" spans="1:20" ht="30" customHeight="1" x14ac:dyDescent="0.25">
      <c r="A16" s="21" t="s">
        <v>7</v>
      </c>
      <c r="B16" s="26">
        <f>SUM(B12*0.17)</f>
        <v>990.7600000000001</v>
      </c>
      <c r="C16" s="72" t="s">
        <v>104</v>
      </c>
      <c r="D16" s="50">
        <v>5.61</v>
      </c>
      <c r="E16" s="21" t="s">
        <v>7</v>
      </c>
      <c r="F16" s="26">
        <f>SUM(E12*0.19)</f>
        <v>553.66</v>
      </c>
      <c r="G16" s="49" t="s">
        <v>127</v>
      </c>
      <c r="H16" s="49">
        <v>6.51</v>
      </c>
      <c r="I16" s="21" t="s">
        <v>7</v>
      </c>
      <c r="J16" s="29">
        <f>SUM(I12*0.17)</f>
        <v>990.7600000000001</v>
      </c>
      <c r="K16" t="s">
        <v>102</v>
      </c>
      <c r="L16">
        <v>12.92</v>
      </c>
      <c r="O16" s="4" t="s">
        <v>101</v>
      </c>
      <c r="P16">
        <v>990.7600000000001</v>
      </c>
      <c r="S16">
        <f t="shared" si="0"/>
        <v>990.7600000000001</v>
      </c>
      <c r="T16" s="64"/>
    </row>
    <row r="17" spans="1:20" ht="30" customHeight="1" x14ac:dyDescent="0.25">
      <c r="A17" s="21" t="s">
        <v>8</v>
      </c>
      <c r="B17" s="26">
        <f>SUM(B12*0.14)</f>
        <v>815.92000000000007</v>
      </c>
      <c r="C17" s="72" t="s">
        <v>105</v>
      </c>
      <c r="D17" s="50">
        <v>5.91</v>
      </c>
      <c r="E17" s="21" t="s">
        <v>8</v>
      </c>
      <c r="F17" s="26">
        <f>SUM(E12*0.14)</f>
        <v>407.96000000000004</v>
      </c>
      <c r="G17" s="49" t="s">
        <v>128</v>
      </c>
      <c r="H17" s="49">
        <v>7.62</v>
      </c>
      <c r="I17" s="21" t="s">
        <v>8</v>
      </c>
      <c r="J17" s="29">
        <f>SUM(I12*0.14)</f>
        <v>815.92000000000007</v>
      </c>
      <c r="K17" t="s">
        <v>127</v>
      </c>
      <c r="L17">
        <v>13.33</v>
      </c>
      <c r="O17" s="4" t="s">
        <v>141</v>
      </c>
      <c r="P17">
        <v>815.92000000000007</v>
      </c>
      <c r="Q17">
        <v>145.69999999999999</v>
      </c>
      <c r="R17">
        <v>641.08000000000004</v>
      </c>
      <c r="S17">
        <f t="shared" si="0"/>
        <v>1602.7000000000003</v>
      </c>
      <c r="T17" s="64"/>
    </row>
    <row r="18" spans="1:20" ht="30" customHeight="1" x14ac:dyDescent="0.25">
      <c r="A18" s="21" t="s">
        <v>9</v>
      </c>
      <c r="B18" s="26">
        <f>SUM(B12*0.11)</f>
        <v>641.08000000000004</v>
      </c>
      <c r="C18" s="72" t="s">
        <v>106</v>
      </c>
      <c r="D18" s="50">
        <v>6</v>
      </c>
      <c r="E18" s="21" t="s">
        <v>9</v>
      </c>
      <c r="F18" s="26">
        <f>SUM(E12*0.09)</f>
        <v>262.26</v>
      </c>
      <c r="G18" s="49" t="s">
        <v>102</v>
      </c>
      <c r="H18" s="49">
        <v>7.88</v>
      </c>
      <c r="I18" s="21" t="s">
        <v>9</v>
      </c>
      <c r="J18" s="29">
        <f>SUM(I12*0.11)</f>
        <v>641.08000000000004</v>
      </c>
      <c r="K18" t="s">
        <v>105</v>
      </c>
      <c r="L18">
        <v>13.99</v>
      </c>
      <c r="O18" s="4" t="s">
        <v>142</v>
      </c>
      <c r="P18">
        <v>641.08000000000004</v>
      </c>
      <c r="S18">
        <f t="shared" si="0"/>
        <v>641.08000000000004</v>
      </c>
      <c r="T18" s="64"/>
    </row>
    <row r="19" spans="1:20" ht="30" customHeight="1" x14ac:dyDescent="0.25">
      <c r="A19" s="21" t="s">
        <v>10</v>
      </c>
      <c r="B19" s="26">
        <f>SUM(B12*0.08)</f>
        <v>466.24</v>
      </c>
      <c r="C19" s="72" t="s">
        <v>107</v>
      </c>
      <c r="D19" s="50">
        <v>6.33</v>
      </c>
      <c r="E19" s="21" t="s">
        <v>10</v>
      </c>
      <c r="F19" s="26">
        <f>SUM(E12*0.05)</f>
        <v>145.70000000000002</v>
      </c>
      <c r="G19" s="49" t="s">
        <v>105</v>
      </c>
      <c r="H19" s="49">
        <v>8.08</v>
      </c>
      <c r="I19" s="21" t="s">
        <v>10</v>
      </c>
      <c r="J19" s="29">
        <f>SUM(I12*0.08)</f>
        <v>466.24</v>
      </c>
      <c r="K19" t="s">
        <v>128</v>
      </c>
      <c r="L19">
        <v>14.469999999999999</v>
      </c>
      <c r="O19" s="4" t="s">
        <v>64</v>
      </c>
      <c r="P19">
        <v>466.24</v>
      </c>
      <c r="Q19">
        <v>553.66</v>
      </c>
      <c r="R19">
        <v>815.92</v>
      </c>
      <c r="S19">
        <f t="shared" si="0"/>
        <v>1835.82</v>
      </c>
      <c r="T19" s="64"/>
    </row>
    <row r="20" spans="1:20" ht="30" customHeight="1" x14ac:dyDescent="0.25">
      <c r="A20" s="21" t="s">
        <v>14</v>
      </c>
      <c r="B20" s="26">
        <f>SUM(B12*0.05)</f>
        <v>291.40000000000003</v>
      </c>
      <c r="C20" s="72" t="s">
        <v>108</v>
      </c>
      <c r="D20" s="50">
        <v>6.58</v>
      </c>
      <c r="E20" s="21"/>
      <c r="F20" s="21"/>
      <c r="G20" s="21"/>
      <c r="H20" s="58"/>
      <c r="I20" s="21" t="s">
        <v>14</v>
      </c>
      <c r="J20" s="29">
        <f>SUM(I12*0.05)</f>
        <v>291.40000000000003</v>
      </c>
      <c r="K20" t="s">
        <v>129</v>
      </c>
      <c r="L20">
        <v>16.490000000000002</v>
      </c>
      <c r="O20" s="4" t="s">
        <v>143</v>
      </c>
      <c r="P20">
        <v>291.40000000000003</v>
      </c>
      <c r="Q20">
        <v>699.36</v>
      </c>
      <c r="R20">
        <v>1165.5999999999999</v>
      </c>
      <c r="S20">
        <f t="shared" si="0"/>
        <v>2156.3599999999997</v>
      </c>
      <c r="T20" s="64"/>
    </row>
    <row r="21" spans="1:20" ht="30" customHeight="1" x14ac:dyDescent="0.25">
      <c r="A21" s="21" t="s">
        <v>15</v>
      </c>
      <c r="B21" s="26">
        <v>116.56</v>
      </c>
      <c r="C21" s="72" t="s">
        <v>109</v>
      </c>
      <c r="D21" s="50">
        <v>6.7</v>
      </c>
      <c r="I21" s="21" t="s">
        <v>15</v>
      </c>
      <c r="J21" s="29">
        <f>SUM(I12*0.02)</f>
        <v>116.56</v>
      </c>
      <c r="K21" s="49" t="s">
        <v>103</v>
      </c>
      <c r="L21">
        <v>18.329999999999998</v>
      </c>
      <c r="O21" s="4" t="s">
        <v>144</v>
      </c>
      <c r="P21">
        <v>116.56</v>
      </c>
      <c r="Q21">
        <v>845.06</v>
      </c>
      <c r="R21">
        <v>1340.44</v>
      </c>
      <c r="S21">
        <f t="shared" si="0"/>
        <v>2302.06</v>
      </c>
      <c r="T21" s="64"/>
    </row>
    <row r="22" spans="1:20" ht="30" customHeight="1" x14ac:dyDescent="0.3">
      <c r="A22" s="21"/>
      <c r="C22" s="60"/>
      <c r="D22" s="61"/>
      <c r="N22" s="48"/>
      <c r="O22" s="4" t="s">
        <v>145</v>
      </c>
      <c r="Q22">
        <v>407.96</v>
      </c>
      <c r="R22">
        <v>466.24</v>
      </c>
      <c r="S22">
        <f t="shared" si="0"/>
        <v>874.2</v>
      </c>
      <c r="T22" s="64"/>
    </row>
    <row r="23" spans="1:20" ht="30" customHeight="1" x14ac:dyDescent="0.25">
      <c r="O23" s="85" t="s">
        <v>146</v>
      </c>
      <c r="R23">
        <v>291.39999999999998</v>
      </c>
      <c r="S23">
        <f t="shared" si="0"/>
        <v>291.39999999999998</v>
      </c>
    </row>
    <row r="24" spans="1:20" ht="20.100000000000001" customHeight="1" x14ac:dyDescent="0.25">
      <c r="B24" s="10">
        <f>SUM(B14:B23)</f>
        <v>5828</v>
      </c>
      <c r="F24" s="10">
        <f>SUM(F14:F23)</f>
        <v>2914</v>
      </c>
      <c r="J24" s="68">
        <f>SUM(J14:J23)</f>
        <v>5828</v>
      </c>
      <c r="O24" s="85"/>
    </row>
    <row r="25" spans="1:20" ht="20.100000000000001" customHeight="1" x14ac:dyDescent="0.25">
      <c r="C25" s="59"/>
      <c r="D25" s="64"/>
      <c r="E25" s="64"/>
      <c r="F25" s="64"/>
      <c r="G25" s="64"/>
      <c r="H25" s="65"/>
      <c r="I25" s="64"/>
    </row>
    <row r="26" spans="1:20" ht="20.100000000000001" customHeight="1" x14ac:dyDescent="0.25">
      <c r="C26" s="59"/>
      <c r="D26" s="64"/>
      <c r="E26" s="64"/>
      <c r="F26" s="64"/>
      <c r="G26" s="64"/>
      <c r="H26" s="65"/>
      <c r="I26" s="64"/>
    </row>
    <row r="27" spans="1:20" ht="20.100000000000001" customHeight="1" x14ac:dyDescent="0.25">
      <c r="C27" s="59"/>
      <c r="D27" s="64"/>
      <c r="E27" s="64"/>
      <c r="F27" s="64"/>
      <c r="G27" s="64"/>
      <c r="H27" s="65"/>
      <c r="I27" s="64"/>
    </row>
    <row r="28" spans="1:20" ht="20.100000000000001" customHeight="1" x14ac:dyDescent="0.25">
      <c r="C28" s="59"/>
      <c r="D28" s="64"/>
      <c r="E28" s="64"/>
      <c r="F28" s="64"/>
      <c r="G28" s="64"/>
      <c r="H28" s="65"/>
      <c r="I28" s="64"/>
    </row>
    <row r="29" spans="1:20" x14ac:dyDescent="0.25">
      <c r="C29" s="59"/>
      <c r="D29" s="64"/>
      <c r="E29" s="64"/>
      <c r="F29" s="64"/>
      <c r="G29" s="64"/>
      <c r="H29" s="65"/>
      <c r="I29" s="64"/>
    </row>
    <row r="30" spans="1:20" x14ac:dyDescent="0.25">
      <c r="C30" s="59"/>
      <c r="D30" s="64"/>
      <c r="E30" s="64"/>
      <c r="F30" s="64"/>
      <c r="G30" s="64"/>
      <c r="H30" s="65"/>
      <c r="I30" s="64"/>
    </row>
    <row r="31" spans="1:20" x14ac:dyDescent="0.25">
      <c r="C31" s="59"/>
      <c r="D31" s="64"/>
      <c r="E31" s="64"/>
      <c r="F31" s="64"/>
      <c r="G31" s="64"/>
      <c r="H31" s="65"/>
      <c r="I31" s="64"/>
    </row>
    <row r="32" spans="1:20" x14ac:dyDescent="0.25">
      <c r="C32" s="60"/>
      <c r="D32" s="64"/>
      <c r="E32" s="64"/>
      <c r="F32" s="64"/>
      <c r="G32" s="64"/>
      <c r="H32" s="65"/>
      <c r="I32" s="64"/>
    </row>
  </sheetData>
  <pageMargins left="0.7" right="0.7" top="0.75" bottom="0.75" header="0.3" footer="0.3"/>
  <pageSetup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0"/>
  <sheetViews>
    <sheetView view="pageBreakPreview" topLeftCell="A4" zoomScaleNormal="100" zoomScaleSheetLayoutView="100" workbookViewId="0">
      <selection activeCell="C6" sqref="C6"/>
    </sheetView>
  </sheetViews>
  <sheetFormatPr defaultRowHeight="13.2" x14ac:dyDescent="0.25"/>
  <cols>
    <col min="1" max="2" width="12.6640625" customWidth="1"/>
    <col min="3" max="3" width="15.5546875" customWidth="1"/>
    <col min="4" max="10" width="12.6640625" customWidth="1"/>
    <col min="11" max="11" width="14.109375" customWidth="1"/>
    <col min="12" max="14" width="12.6640625" customWidth="1"/>
  </cols>
  <sheetData>
    <row r="1" spans="1:12" ht="19.95" customHeight="1" x14ac:dyDescent="0.3">
      <c r="A1" s="46" t="s">
        <v>35</v>
      </c>
      <c r="B1" s="30"/>
      <c r="C1" s="30"/>
      <c r="D1" s="30"/>
      <c r="E1" s="31"/>
      <c r="F1" s="30"/>
      <c r="G1" s="30"/>
      <c r="H1" s="30"/>
      <c r="I1" s="30"/>
      <c r="J1" s="30"/>
      <c r="K1" s="30"/>
      <c r="L1" s="30"/>
    </row>
    <row r="2" spans="1:12" ht="19.95" customHeight="1" x14ac:dyDescent="0.3">
      <c r="A2" s="18" t="s">
        <v>36</v>
      </c>
      <c r="B2" s="30"/>
      <c r="C2" s="30"/>
      <c r="D2" s="30"/>
      <c r="E2" s="31"/>
      <c r="F2" s="30"/>
      <c r="G2" s="30"/>
      <c r="H2" s="30"/>
      <c r="I2" s="30"/>
      <c r="J2" s="30"/>
      <c r="K2" s="30"/>
      <c r="L2" s="30"/>
    </row>
    <row r="3" spans="1:12" ht="19.95" customHeight="1" x14ac:dyDescent="0.3">
      <c r="A3" s="19" t="s">
        <v>32</v>
      </c>
      <c r="B3" s="32"/>
      <c r="C3" s="33"/>
      <c r="D3" s="30"/>
      <c r="E3" s="31"/>
      <c r="F3" s="30"/>
      <c r="G3" s="30"/>
      <c r="H3" s="30"/>
      <c r="I3" s="30"/>
      <c r="J3" s="30"/>
      <c r="K3" s="30"/>
      <c r="L3" s="30"/>
    </row>
    <row r="4" spans="1:12" ht="19.95" customHeight="1" x14ac:dyDescent="0.25">
      <c r="A4" s="6"/>
      <c r="B4" s="7"/>
      <c r="C4" s="11"/>
      <c r="D4" s="7"/>
      <c r="E4" s="8"/>
      <c r="F4" s="7"/>
    </row>
    <row r="5" spans="1:12" ht="19.95" customHeight="1" x14ac:dyDescent="0.25">
      <c r="A5" s="20" t="s">
        <v>23</v>
      </c>
      <c r="B5" s="21"/>
      <c r="C5" s="34">
        <v>129</v>
      </c>
      <c r="D5" s="21" t="s">
        <v>1</v>
      </c>
      <c r="E5" s="22">
        <v>150</v>
      </c>
      <c r="F5" s="23">
        <f>SUM(C5*E5)</f>
        <v>19350</v>
      </c>
      <c r="G5" s="21"/>
      <c r="H5" s="21"/>
      <c r="I5" s="21"/>
    </row>
    <row r="6" spans="1:12" ht="19.95" customHeight="1" x14ac:dyDescent="0.25">
      <c r="A6" s="20"/>
      <c r="B6" s="21"/>
      <c r="C6" s="34"/>
      <c r="D6" s="21"/>
      <c r="E6" s="24" t="s">
        <v>2</v>
      </c>
      <c r="F6" s="23">
        <v>5000</v>
      </c>
      <c r="G6" s="21"/>
      <c r="H6" s="21"/>
      <c r="I6" s="21"/>
    </row>
    <row r="7" spans="1:12" ht="19.95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24350</v>
      </c>
      <c r="G7" s="21"/>
      <c r="H7" s="21"/>
      <c r="I7" s="21"/>
    </row>
    <row r="8" spans="1:12" ht="19.95" customHeight="1" x14ac:dyDescent="0.25">
      <c r="A8" s="20"/>
      <c r="B8" s="21" t="s">
        <v>11</v>
      </c>
      <c r="C8" s="21"/>
      <c r="D8" s="21"/>
      <c r="E8" s="24" t="s">
        <v>26</v>
      </c>
      <c r="F8" s="23">
        <f>SUM(F7*0.06)</f>
        <v>1461</v>
      </c>
      <c r="G8" s="21"/>
      <c r="H8" s="21" t="s">
        <v>11</v>
      </c>
      <c r="I8" s="21"/>
    </row>
    <row r="9" spans="1:12" ht="19.95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21"/>
      <c r="I9" s="21"/>
    </row>
    <row r="10" spans="1:12" ht="19.95" customHeight="1" x14ac:dyDescent="0.25">
      <c r="A10" s="20"/>
      <c r="B10" s="21"/>
      <c r="C10" s="21"/>
      <c r="D10" s="21"/>
      <c r="E10" s="24" t="s">
        <v>4</v>
      </c>
      <c r="F10" s="23">
        <f>SUM(F7-F8)</f>
        <v>22889</v>
      </c>
      <c r="G10" s="21"/>
      <c r="H10" s="21"/>
      <c r="I10" s="21"/>
    </row>
    <row r="11" spans="1:12" ht="19.95" customHeight="1" x14ac:dyDescent="0.25">
      <c r="A11" s="20"/>
      <c r="B11" s="21"/>
      <c r="C11" s="21"/>
      <c r="D11" s="21"/>
      <c r="E11" s="24" t="s">
        <v>11</v>
      </c>
      <c r="F11" s="25" t="s">
        <v>11</v>
      </c>
      <c r="G11" s="21"/>
      <c r="H11" s="21"/>
      <c r="I11" s="21"/>
    </row>
    <row r="12" spans="1:12" ht="19.95" customHeight="1" x14ac:dyDescent="0.25">
      <c r="A12" s="20" t="s">
        <v>12</v>
      </c>
      <c r="B12" s="26">
        <f>SUM(F10*0.4)</f>
        <v>9155.6</v>
      </c>
      <c r="C12" s="26"/>
      <c r="D12" s="21"/>
      <c r="E12" s="27">
        <f>SUM(F10*0.2)</f>
        <v>4577.8</v>
      </c>
      <c r="F12" s="21"/>
      <c r="G12" s="21"/>
      <c r="H12" s="21"/>
      <c r="I12" s="28">
        <f>SUM(F10*0.4)</f>
        <v>9155.6</v>
      </c>
      <c r="J12" s="21"/>
      <c r="K12" s="21"/>
    </row>
    <row r="13" spans="1:12" ht="19.95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21" t="s">
        <v>25</v>
      </c>
      <c r="I13" s="26"/>
      <c r="J13" s="21"/>
      <c r="K13" s="21" t="s">
        <v>22</v>
      </c>
      <c r="L13" s="21" t="s">
        <v>25</v>
      </c>
    </row>
    <row r="14" spans="1:12" ht="19.95" customHeight="1" x14ac:dyDescent="0.3">
      <c r="A14" s="21" t="s">
        <v>5</v>
      </c>
      <c r="B14" s="26">
        <f>SUM(B12*0.23)</f>
        <v>2105.788</v>
      </c>
      <c r="C14" s="40"/>
      <c r="D14" s="39"/>
      <c r="E14" s="21" t="s">
        <v>5</v>
      </c>
      <c r="F14" s="26">
        <f>SUM(E12*0.29)</f>
        <v>1327.5619999999999</v>
      </c>
      <c r="G14" s="42"/>
      <c r="H14" s="43"/>
      <c r="I14" s="21" t="s">
        <v>5</v>
      </c>
      <c r="J14" s="29">
        <f>SUM(I12*0.23)</f>
        <v>2105.788</v>
      </c>
      <c r="K14" s="44"/>
      <c r="L14" s="45"/>
    </row>
    <row r="15" spans="1:12" ht="19.95" customHeight="1" x14ac:dyDescent="0.3">
      <c r="A15" s="21" t="s">
        <v>6</v>
      </c>
      <c r="B15" s="26">
        <f>SUM(B12*0.2)</f>
        <v>1831.1200000000001</v>
      </c>
      <c r="C15" s="40"/>
      <c r="D15" s="39"/>
      <c r="E15" s="21" t="s">
        <v>6</v>
      </c>
      <c r="F15" s="26">
        <f>SUM(E12*0.24)</f>
        <v>1098.672</v>
      </c>
      <c r="G15" s="42"/>
      <c r="H15" s="43"/>
      <c r="I15" s="21" t="s">
        <v>6</v>
      </c>
      <c r="J15" s="29">
        <f>SUM(I12*0.2)</f>
        <v>1831.1200000000001</v>
      </c>
      <c r="K15" s="44"/>
      <c r="L15" s="45"/>
    </row>
    <row r="16" spans="1:12" ht="19.95" customHeight="1" x14ac:dyDescent="0.3">
      <c r="A16" s="21" t="s">
        <v>7</v>
      </c>
      <c r="B16" s="26">
        <f>SUM(B12*0.17)</f>
        <v>1556.4520000000002</v>
      </c>
      <c r="C16" s="40"/>
      <c r="D16" s="39"/>
      <c r="E16" s="21" t="s">
        <v>7</v>
      </c>
      <c r="F16" s="26">
        <f>SUM(E12*0.19)</f>
        <v>869.78200000000004</v>
      </c>
      <c r="G16" s="42"/>
      <c r="H16" s="43"/>
      <c r="I16" s="21" t="s">
        <v>7</v>
      </c>
      <c r="J16" s="29">
        <f>SUM(I12*0.17)</f>
        <v>1556.4520000000002</v>
      </c>
      <c r="K16" s="44"/>
      <c r="L16" s="45"/>
    </row>
    <row r="17" spans="1:12" ht="19.95" customHeight="1" x14ac:dyDescent="0.3">
      <c r="A17" s="21" t="s">
        <v>8</v>
      </c>
      <c r="B17" s="26">
        <f>SUM(B12*0.14)</f>
        <v>1281.7840000000001</v>
      </c>
      <c r="C17" s="40"/>
      <c r="D17" s="39"/>
      <c r="E17" s="21" t="s">
        <v>8</v>
      </c>
      <c r="F17" s="26">
        <f>SUM(E12*0.14)</f>
        <v>640.89200000000005</v>
      </c>
      <c r="G17" s="42"/>
      <c r="H17" s="43"/>
      <c r="I17" s="21" t="s">
        <v>8</v>
      </c>
      <c r="J17" s="29">
        <f>SUM(I12*0.14)</f>
        <v>1281.7840000000001</v>
      </c>
      <c r="K17" s="44"/>
      <c r="L17" s="45"/>
    </row>
    <row r="18" spans="1:12" ht="19.95" customHeight="1" x14ac:dyDescent="0.3">
      <c r="A18" s="21" t="s">
        <v>9</v>
      </c>
      <c r="B18" s="26">
        <f>SUM(B12*0.11)</f>
        <v>1007.1160000000001</v>
      </c>
      <c r="C18" s="40"/>
      <c r="D18" s="39"/>
      <c r="E18" s="21" t="s">
        <v>9</v>
      </c>
      <c r="F18" s="26">
        <f>SUM(E12*0.09)</f>
        <v>412.00200000000001</v>
      </c>
      <c r="G18" s="29"/>
      <c r="H18" s="21"/>
      <c r="I18" s="21" t="s">
        <v>9</v>
      </c>
      <c r="J18" s="29">
        <f>SUM(I12*0.11)</f>
        <v>1007.1160000000001</v>
      </c>
      <c r="K18" s="44"/>
      <c r="L18" s="45"/>
    </row>
    <row r="19" spans="1:12" ht="19.95" customHeight="1" x14ac:dyDescent="0.3">
      <c r="A19" s="21" t="s">
        <v>10</v>
      </c>
      <c r="B19" s="26">
        <f>SUM(B12*0.08)</f>
        <v>732.44800000000009</v>
      </c>
      <c r="C19" s="40"/>
      <c r="D19" s="39"/>
      <c r="E19" s="21" t="s">
        <v>10</v>
      </c>
      <c r="F19" s="26">
        <f>SUM(E12*0.05)</f>
        <v>228.89000000000001</v>
      </c>
      <c r="G19" s="35"/>
      <c r="H19" s="21"/>
      <c r="I19" s="21" t="s">
        <v>10</v>
      </c>
      <c r="J19" s="29">
        <f>SUM(I12*0.08)</f>
        <v>732.44800000000009</v>
      </c>
      <c r="K19" s="44"/>
      <c r="L19" s="45"/>
    </row>
    <row r="20" spans="1:12" ht="19.95" customHeight="1" x14ac:dyDescent="0.25">
      <c r="A20" s="21" t="s">
        <v>14</v>
      </c>
      <c r="B20" s="26">
        <f>SUM(B12*0.05)</f>
        <v>457.78000000000003</v>
      </c>
      <c r="C20" s="21"/>
      <c r="D20" s="21"/>
      <c r="E20" s="21"/>
      <c r="F20" s="21"/>
      <c r="G20" s="21"/>
      <c r="H20" s="21"/>
      <c r="I20" s="21" t="s">
        <v>14</v>
      </c>
      <c r="J20" s="29">
        <f>SUM(I12*0.05)</f>
        <v>457.78000000000003</v>
      </c>
      <c r="K20" s="21"/>
    </row>
    <row r="21" spans="1:12" ht="19.95" customHeight="1" x14ac:dyDescent="0.25">
      <c r="A21" s="21" t="s">
        <v>15</v>
      </c>
      <c r="B21" s="26">
        <f>SUM(B12*0.02)</f>
        <v>183.11200000000002</v>
      </c>
      <c r="I21" s="21" t="s">
        <v>15</v>
      </c>
      <c r="J21" s="29">
        <f>SUM(I12*0.02)</f>
        <v>183.11200000000002</v>
      </c>
    </row>
    <row r="22" spans="1:12" ht="19.95" customHeight="1" x14ac:dyDescent="0.25"/>
    <row r="23" spans="1:12" ht="19.95" customHeight="1" x14ac:dyDescent="0.25"/>
    <row r="24" spans="1:12" ht="20.100000000000001" customHeight="1" x14ac:dyDescent="0.25"/>
    <row r="25" spans="1:12" ht="20.100000000000001" customHeight="1" x14ac:dyDescent="0.25"/>
    <row r="26" spans="1:12" ht="20.100000000000001" customHeight="1" x14ac:dyDescent="0.25"/>
    <row r="27" spans="1:12" ht="20.100000000000001" customHeight="1" x14ac:dyDescent="0.25"/>
    <row r="28" spans="1:12" ht="20.100000000000001" customHeight="1" x14ac:dyDescent="0.25"/>
    <row r="29" spans="1:12" ht="20.100000000000001" customHeight="1" x14ac:dyDescent="0.25"/>
    <row r="30" spans="1:12" ht="20.100000000000001" customHeight="1" x14ac:dyDescent="0.25"/>
  </sheetData>
  <pageMargins left="0.7" right="0.7" top="0.75" bottom="0.75" header="0.3" footer="0.3"/>
  <pageSetup scale="79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46D0-D9A6-4B39-8222-60D6E97E2EA5}">
  <dimension ref="A1:B5"/>
  <sheetViews>
    <sheetView workbookViewId="0">
      <selection activeCell="M23" sqref="M23"/>
    </sheetView>
  </sheetViews>
  <sheetFormatPr defaultRowHeight="13.2" x14ac:dyDescent="0.25"/>
  <cols>
    <col min="1" max="1" width="13.6640625" customWidth="1"/>
  </cols>
  <sheetData>
    <row r="1" spans="1:2" x14ac:dyDescent="0.25">
      <c r="A1" s="4" t="s">
        <v>54</v>
      </c>
    </row>
    <row r="3" spans="1:2" x14ac:dyDescent="0.25">
      <c r="A3">
        <v>104.15200000000002</v>
      </c>
      <c r="B3" t="s">
        <v>49</v>
      </c>
    </row>
    <row r="4" spans="1:2" x14ac:dyDescent="0.25">
      <c r="A4">
        <v>586.93600000000015</v>
      </c>
      <c r="B4" t="s">
        <v>41</v>
      </c>
    </row>
    <row r="5" spans="1:2" x14ac:dyDescent="0.25">
      <c r="A5">
        <v>1007.12</v>
      </c>
      <c r="B5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view="pageBreakPreview" zoomScale="90" zoomScaleNormal="100" zoomScaleSheetLayoutView="90" workbookViewId="0">
      <selection activeCell="D18" sqref="D18"/>
    </sheetView>
  </sheetViews>
  <sheetFormatPr defaultRowHeight="13.2" x14ac:dyDescent="0.25"/>
  <cols>
    <col min="1" max="1" width="6.6640625" customWidth="1"/>
    <col min="2" max="2" width="12.6640625" customWidth="1"/>
    <col min="3" max="3" width="15.6640625" customWidth="1"/>
    <col min="4" max="6" width="12.6640625" customWidth="1"/>
    <col min="7" max="7" width="15.6640625" customWidth="1"/>
    <col min="8" max="10" width="12.6640625" customWidth="1"/>
    <col min="11" max="11" width="15.6640625" customWidth="1"/>
    <col min="12" max="12" width="12.6640625" customWidth="1"/>
    <col min="13" max="13" width="11.109375" customWidth="1"/>
  </cols>
  <sheetData>
    <row r="1" spans="1:14" s="30" customFormat="1" ht="17.399999999999999" x14ac:dyDescent="0.3">
      <c r="A1" s="17" t="s">
        <v>16</v>
      </c>
      <c r="E1" s="31"/>
    </row>
    <row r="2" spans="1:14" s="30" customFormat="1" ht="17.399999999999999" x14ac:dyDescent="0.3">
      <c r="A2" s="18" t="s">
        <v>17</v>
      </c>
      <c r="E2" s="31"/>
    </row>
    <row r="3" spans="1:14" s="30" customFormat="1" ht="17.399999999999999" x14ac:dyDescent="0.3">
      <c r="A3" s="19" t="s">
        <v>34</v>
      </c>
      <c r="B3" s="32"/>
      <c r="C3" s="33"/>
      <c r="E3" s="31"/>
    </row>
    <row r="4" spans="1:14" x14ac:dyDescent="0.25">
      <c r="A4" s="6"/>
      <c r="B4" s="7"/>
      <c r="C4" s="11"/>
      <c r="D4" s="7"/>
      <c r="E4" s="8"/>
      <c r="F4" s="7"/>
    </row>
    <row r="5" spans="1:14" ht="20.100000000000001" customHeight="1" x14ac:dyDescent="0.25">
      <c r="A5" s="20" t="s">
        <v>23</v>
      </c>
      <c r="B5" s="21"/>
      <c r="C5" s="34">
        <v>43</v>
      </c>
      <c r="D5" s="21" t="s">
        <v>1</v>
      </c>
      <c r="E5" s="22">
        <v>75</v>
      </c>
      <c r="F5" s="23">
        <f>SUM(C5*E5)</f>
        <v>3225</v>
      </c>
      <c r="G5" s="21"/>
      <c r="H5" s="21"/>
      <c r="I5" s="21"/>
    </row>
    <row r="6" spans="1:14" ht="20.100000000000001" customHeight="1" x14ac:dyDescent="0.25">
      <c r="A6" s="20"/>
      <c r="B6" s="21"/>
      <c r="C6" s="34"/>
      <c r="D6" s="21"/>
      <c r="E6" s="24" t="s">
        <v>2</v>
      </c>
      <c r="F6" s="23">
        <v>3000</v>
      </c>
      <c r="G6" s="21"/>
      <c r="H6" s="21"/>
      <c r="I6" s="21"/>
    </row>
    <row r="7" spans="1:14" ht="20.100000000000001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6225</v>
      </c>
      <c r="G7" s="21"/>
      <c r="H7" s="21"/>
      <c r="I7" s="21"/>
    </row>
    <row r="8" spans="1:14" ht="20.100000000000001" customHeight="1" x14ac:dyDescent="0.25">
      <c r="A8" s="20"/>
      <c r="B8" s="21" t="s">
        <v>11</v>
      </c>
      <c r="C8" s="21"/>
      <c r="D8" s="21"/>
      <c r="E8" s="24" t="s">
        <v>26</v>
      </c>
      <c r="F8" s="23">
        <f>SUM(F7*0.06)</f>
        <v>373.5</v>
      </c>
      <c r="G8" s="21"/>
      <c r="H8" s="21" t="s">
        <v>11</v>
      </c>
      <c r="I8" s="21"/>
      <c r="M8" s="16" t="s">
        <v>20</v>
      </c>
      <c r="N8">
        <v>4</v>
      </c>
    </row>
    <row r="9" spans="1:14" ht="20.100000000000001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21"/>
      <c r="I9" s="21"/>
      <c r="M9" t="s">
        <v>18</v>
      </c>
      <c r="N9">
        <v>6</v>
      </c>
    </row>
    <row r="10" spans="1:14" ht="20.100000000000001" customHeight="1" x14ac:dyDescent="0.25">
      <c r="A10" s="20"/>
      <c r="B10" s="21"/>
      <c r="C10" s="21"/>
      <c r="D10" s="21"/>
      <c r="E10" s="24" t="s">
        <v>4</v>
      </c>
      <c r="F10" s="23">
        <f>SUM(F7-F8)</f>
        <v>5851.5</v>
      </c>
      <c r="G10" s="21"/>
      <c r="H10" s="21"/>
      <c r="I10" s="21"/>
      <c r="M10" t="s">
        <v>19</v>
      </c>
      <c r="N10">
        <v>8</v>
      </c>
    </row>
    <row r="11" spans="1:14" ht="20.100000000000001" customHeight="1" x14ac:dyDescent="0.25">
      <c r="A11" s="20"/>
      <c r="B11" s="21"/>
      <c r="C11" s="21"/>
      <c r="D11" s="21"/>
      <c r="E11" s="24" t="s">
        <v>11</v>
      </c>
      <c r="F11" s="25" t="s">
        <v>11</v>
      </c>
      <c r="G11" s="21"/>
      <c r="H11" s="21"/>
      <c r="I11" s="21"/>
    </row>
    <row r="12" spans="1:14" ht="20.100000000000001" customHeight="1" x14ac:dyDescent="0.25">
      <c r="A12" s="20" t="s">
        <v>12</v>
      </c>
      <c r="B12" s="26">
        <f>SUM(F10*0.4)</f>
        <v>2340.6</v>
      </c>
      <c r="C12" s="26"/>
      <c r="D12" s="21"/>
      <c r="E12" s="27">
        <f>SUM(F10*0.2)</f>
        <v>1170.3</v>
      </c>
      <c r="F12" s="21"/>
      <c r="G12" s="21"/>
      <c r="H12" s="21"/>
      <c r="I12" s="28">
        <f>SUM(F10*0.4)</f>
        <v>2340.6</v>
      </c>
      <c r="J12" s="21"/>
      <c r="K12" s="21"/>
    </row>
    <row r="13" spans="1:14" ht="20.100000000000001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21" t="s">
        <v>25</v>
      </c>
      <c r="I13" s="26"/>
      <c r="J13" s="21"/>
      <c r="K13" s="21" t="s">
        <v>22</v>
      </c>
      <c r="L13" s="21" t="s">
        <v>25</v>
      </c>
    </row>
    <row r="14" spans="1:14" ht="20.100000000000001" customHeight="1" x14ac:dyDescent="0.25">
      <c r="A14" s="21" t="s">
        <v>5</v>
      </c>
      <c r="B14" s="26">
        <f>SUM(B12*0.29)</f>
        <v>678.77399999999989</v>
      </c>
      <c r="C14" s="26"/>
      <c r="D14" s="21"/>
      <c r="E14" s="21" t="s">
        <v>5</v>
      </c>
      <c r="F14" s="29">
        <f>SUM(E12*0.4)</f>
        <v>468.12</v>
      </c>
      <c r="G14" s="29"/>
      <c r="H14" s="21" t="s">
        <v>11</v>
      </c>
      <c r="I14" s="21" t="s">
        <v>5</v>
      </c>
      <c r="J14" s="29">
        <f>SUM(I12*0.29)</f>
        <v>678.77399999999989</v>
      </c>
      <c r="K14" s="21"/>
    </row>
    <row r="15" spans="1:14" ht="20.100000000000001" customHeight="1" x14ac:dyDescent="0.25">
      <c r="A15" s="21" t="s">
        <v>6</v>
      </c>
      <c r="B15" s="26">
        <f>SUM(B12*0.24)</f>
        <v>561.74399999999991</v>
      </c>
      <c r="C15" s="26"/>
      <c r="D15" s="21"/>
      <c r="E15" s="21" t="s">
        <v>6</v>
      </c>
      <c r="F15" s="29">
        <f>SUM(E12*0.3)</f>
        <v>351.09</v>
      </c>
      <c r="G15" s="29"/>
      <c r="H15" s="21" t="s">
        <v>11</v>
      </c>
      <c r="I15" s="21" t="s">
        <v>6</v>
      </c>
      <c r="J15" s="29">
        <f>SUM(I12*0.24)</f>
        <v>561.74399999999991</v>
      </c>
      <c r="K15" s="21"/>
    </row>
    <row r="16" spans="1:14" ht="20.100000000000001" customHeight="1" x14ac:dyDescent="0.25">
      <c r="A16" s="21" t="s">
        <v>7</v>
      </c>
      <c r="B16" s="26">
        <f>SUM(B12*0.19)</f>
        <v>444.714</v>
      </c>
      <c r="C16" s="26"/>
      <c r="D16" s="21"/>
      <c r="E16" s="21" t="s">
        <v>7</v>
      </c>
      <c r="F16" s="29">
        <f>SUM(E12*0.2)</f>
        <v>234.06</v>
      </c>
      <c r="G16" s="29"/>
      <c r="H16" s="21" t="s">
        <v>11</v>
      </c>
      <c r="I16" s="21" t="s">
        <v>7</v>
      </c>
      <c r="J16" s="29">
        <f>SUM(I12*0.19)</f>
        <v>444.714</v>
      </c>
      <c r="K16" s="21"/>
    </row>
    <row r="17" spans="1:11" ht="20.100000000000001" customHeight="1" x14ac:dyDescent="0.25">
      <c r="A17" s="21" t="s">
        <v>8</v>
      </c>
      <c r="B17" s="26">
        <f>SUM(B12*0.14)</f>
        <v>327.68400000000003</v>
      </c>
      <c r="C17" s="26"/>
      <c r="D17" s="21"/>
      <c r="E17" s="21" t="s">
        <v>8</v>
      </c>
      <c r="F17" s="29">
        <f>SUM(E12*0.1)</f>
        <v>117.03</v>
      </c>
      <c r="G17" s="29"/>
      <c r="H17" s="21" t="s">
        <v>11</v>
      </c>
      <c r="I17" s="21" t="s">
        <v>8</v>
      </c>
      <c r="J17" s="29">
        <f>SUM(I12*0.14)</f>
        <v>327.68400000000003</v>
      </c>
      <c r="K17" s="21"/>
    </row>
    <row r="18" spans="1:11" ht="20.100000000000001" customHeight="1" x14ac:dyDescent="0.25">
      <c r="A18" s="21" t="s">
        <v>9</v>
      </c>
      <c r="B18" s="26">
        <f>SUM(B12*0.09)</f>
        <v>210.654</v>
      </c>
      <c r="C18" s="26"/>
      <c r="D18" s="21"/>
      <c r="E18" s="21"/>
      <c r="F18" s="29"/>
      <c r="G18" s="29"/>
      <c r="H18" s="21"/>
      <c r="I18" s="21" t="s">
        <v>11</v>
      </c>
      <c r="J18" s="29">
        <f>SUM(I12*0.09)</f>
        <v>210.654</v>
      </c>
      <c r="K18" s="21"/>
    </row>
    <row r="19" spans="1:11" ht="20.100000000000001" customHeight="1" x14ac:dyDescent="0.25">
      <c r="A19" s="21" t="s">
        <v>10</v>
      </c>
      <c r="B19" s="26">
        <f>SUM(B12*0.05)</f>
        <v>117.03</v>
      </c>
      <c r="C19" s="26"/>
      <c r="D19" s="21"/>
      <c r="E19" s="21"/>
      <c r="F19" s="35"/>
      <c r="G19" s="35"/>
      <c r="H19" s="21"/>
      <c r="I19" s="21" t="s">
        <v>11</v>
      </c>
      <c r="J19" s="29">
        <f>SUM(I12*0.05)</f>
        <v>117.03</v>
      </c>
      <c r="K19" s="21"/>
    </row>
    <row r="20" spans="1:11" ht="20.100000000000001" customHeight="1" x14ac:dyDescent="0.25">
      <c r="A20" s="21"/>
      <c r="B20" s="21" t="s">
        <v>11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0.100000000000001" customHeight="1" x14ac:dyDescent="0.25">
      <c r="B21" t="s">
        <v>13</v>
      </c>
    </row>
    <row r="22" spans="1:11" ht="20.100000000000001" customHeight="1" x14ac:dyDescent="0.25"/>
    <row r="23" spans="1:11" ht="20.100000000000001" customHeight="1" x14ac:dyDescent="0.25"/>
    <row r="24" spans="1:11" ht="20.100000000000001" customHeight="1" x14ac:dyDescent="0.25"/>
    <row r="25" spans="1:11" ht="20.100000000000001" customHeight="1" x14ac:dyDescent="0.25"/>
    <row r="26" spans="1:11" ht="20.100000000000001" customHeight="1" x14ac:dyDescent="0.25"/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view="pageBreakPreview" zoomScale="90" zoomScaleNormal="100" zoomScaleSheetLayoutView="90" workbookViewId="0">
      <selection activeCell="C6" sqref="C6"/>
    </sheetView>
  </sheetViews>
  <sheetFormatPr defaultRowHeight="13.2" x14ac:dyDescent="0.25"/>
  <cols>
    <col min="1" max="1" width="6" customWidth="1"/>
    <col min="2" max="2" width="12.6640625" style="12" customWidth="1"/>
    <col min="3" max="3" width="12.6640625" customWidth="1"/>
    <col min="4" max="4" width="12.6640625" style="12" customWidth="1"/>
    <col min="5" max="6" width="12.6640625" customWidth="1"/>
    <col min="7" max="8" width="12.6640625" style="12" customWidth="1"/>
    <col min="9" max="12" width="12.6640625" customWidth="1"/>
  </cols>
  <sheetData>
    <row r="1" spans="1:14" ht="17.399999999999999" x14ac:dyDescent="0.3">
      <c r="A1" s="17" t="s">
        <v>16</v>
      </c>
      <c r="E1" s="2"/>
    </row>
    <row r="2" spans="1:14" ht="17.399999999999999" x14ac:dyDescent="0.3">
      <c r="A2" s="18" t="s">
        <v>17</v>
      </c>
      <c r="B2" s="7"/>
      <c r="C2" s="7"/>
      <c r="D2" s="7"/>
      <c r="E2" s="8"/>
      <c r="F2" s="7"/>
      <c r="G2"/>
      <c r="H2"/>
    </row>
    <row r="3" spans="1:14" ht="17.399999999999999" x14ac:dyDescent="0.3">
      <c r="A3" s="18"/>
      <c r="B3" s="7"/>
      <c r="C3" s="7"/>
      <c r="D3" s="7"/>
      <c r="E3" s="8"/>
      <c r="F3" s="7"/>
      <c r="G3"/>
      <c r="H3"/>
      <c r="I3" s="7"/>
    </row>
    <row r="4" spans="1:14" x14ac:dyDescent="0.25">
      <c r="A4" s="6"/>
      <c r="B4" s="7"/>
      <c r="C4" s="11"/>
      <c r="D4" s="7"/>
      <c r="E4" s="8"/>
      <c r="F4" s="7"/>
      <c r="G4"/>
      <c r="H4"/>
      <c r="I4" s="7"/>
    </row>
    <row r="5" spans="1:14" ht="20.100000000000001" customHeight="1" x14ac:dyDescent="0.25">
      <c r="A5" s="20" t="s">
        <v>0</v>
      </c>
      <c r="B5" s="21"/>
      <c r="C5" s="34">
        <v>91</v>
      </c>
      <c r="D5" s="21" t="s">
        <v>1</v>
      </c>
      <c r="E5" s="22">
        <v>100</v>
      </c>
      <c r="F5" s="23">
        <f>SUM(C5*E5)</f>
        <v>9100</v>
      </c>
      <c r="G5" s="21"/>
      <c r="H5" s="21"/>
      <c r="I5" s="21"/>
      <c r="J5" s="21"/>
      <c r="K5" s="21"/>
    </row>
    <row r="6" spans="1:14" ht="20.100000000000001" customHeight="1" x14ac:dyDescent="0.25">
      <c r="A6" s="20"/>
      <c r="B6" s="21"/>
      <c r="C6" s="34"/>
      <c r="D6" s="21"/>
      <c r="E6" s="24" t="s">
        <v>2</v>
      </c>
      <c r="F6" s="23">
        <v>3000</v>
      </c>
      <c r="G6" s="21"/>
      <c r="H6" s="21"/>
      <c r="I6" s="21"/>
      <c r="J6" s="21"/>
      <c r="K6" s="21"/>
    </row>
    <row r="7" spans="1:14" ht="20.100000000000001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12100</v>
      </c>
      <c r="G7" s="21"/>
      <c r="H7" s="21"/>
      <c r="I7" s="21"/>
      <c r="J7" s="21"/>
      <c r="K7" s="21"/>
    </row>
    <row r="8" spans="1:14" ht="20.100000000000001" customHeight="1" x14ac:dyDescent="0.25">
      <c r="A8" s="20"/>
      <c r="B8" s="21" t="s">
        <v>11</v>
      </c>
      <c r="C8" s="21"/>
      <c r="D8" s="21"/>
      <c r="E8" s="24" t="s">
        <v>26</v>
      </c>
      <c r="F8" s="23">
        <f>SUM(F7*0.06)</f>
        <v>726</v>
      </c>
      <c r="G8" s="21"/>
      <c r="H8" s="21" t="s">
        <v>11</v>
      </c>
      <c r="I8" s="21"/>
      <c r="J8" s="21"/>
      <c r="K8" s="21"/>
    </row>
    <row r="9" spans="1:14" ht="20.100000000000001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21"/>
      <c r="I9" s="21"/>
      <c r="J9" s="21"/>
      <c r="K9" s="21"/>
      <c r="M9" s="16" t="s">
        <v>20</v>
      </c>
      <c r="N9">
        <v>4</v>
      </c>
    </row>
    <row r="10" spans="1:14" ht="20.100000000000001" customHeight="1" x14ac:dyDescent="0.25">
      <c r="A10" s="20"/>
      <c r="B10" s="21"/>
      <c r="C10" s="21"/>
      <c r="D10" s="21"/>
      <c r="E10" s="24" t="s">
        <v>4</v>
      </c>
      <c r="F10" s="23">
        <f>SUM(F7-F8)</f>
        <v>11374</v>
      </c>
      <c r="G10" s="21"/>
      <c r="H10" s="21"/>
      <c r="I10" s="21"/>
      <c r="J10" s="21"/>
      <c r="K10" s="21"/>
      <c r="M10" t="s">
        <v>18</v>
      </c>
      <c r="N10">
        <v>6</v>
      </c>
    </row>
    <row r="11" spans="1:14" ht="20.100000000000001" customHeight="1" x14ac:dyDescent="0.25">
      <c r="A11" s="20"/>
      <c r="B11" s="21"/>
      <c r="C11" s="21"/>
      <c r="D11" s="21"/>
      <c r="E11" s="24" t="s">
        <v>11</v>
      </c>
      <c r="F11" s="25" t="s">
        <v>11</v>
      </c>
      <c r="G11" s="21"/>
      <c r="H11" s="21"/>
      <c r="I11" s="21"/>
      <c r="J11" s="21"/>
      <c r="K11" s="21"/>
      <c r="M11" t="s">
        <v>19</v>
      </c>
      <c r="N11">
        <v>8</v>
      </c>
    </row>
    <row r="12" spans="1:14" ht="20.100000000000001" customHeight="1" x14ac:dyDescent="0.25">
      <c r="A12" s="20" t="s">
        <v>12</v>
      </c>
      <c r="B12" s="26">
        <f>SUM(F10*0.4)</f>
        <v>4549.6000000000004</v>
      </c>
      <c r="C12" s="26"/>
      <c r="D12" s="21"/>
      <c r="E12" s="27">
        <f>SUM(F10*0.2)</f>
        <v>2274.8000000000002</v>
      </c>
      <c r="F12" s="21"/>
      <c r="G12" s="21"/>
      <c r="H12" s="21"/>
      <c r="I12" s="28">
        <f>SUM(F10*0.4)</f>
        <v>4549.6000000000004</v>
      </c>
      <c r="J12" s="21"/>
      <c r="K12" s="21"/>
      <c r="L12" s="21"/>
      <c r="M12" s="21"/>
    </row>
    <row r="13" spans="1:14" ht="20.100000000000001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21" t="s">
        <v>25</v>
      </c>
      <c r="I13" s="26"/>
      <c r="J13" s="21"/>
      <c r="K13" s="21" t="s">
        <v>22</v>
      </c>
      <c r="L13" s="21" t="s">
        <v>25</v>
      </c>
      <c r="M13" s="21"/>
    </row>
    <row r="14" spans="1:14" ht="20.100000000000001" customHeight="1" x14ac:dyDescent="0.25">
      <c r="A14" s="21" t="s">
        <v>5</v>
      </c>
      <c r="B14" s="26">
        <f>SUM(B12*0.23)</f>
        <v>1046.4080000000001</v>
      </c>
      <c r="C14" s="26"/>
      <c r="D14" s="21"/>
      <c r="E14" s="21" t="s">
        <v>5</v>
      </c>
      <c r="F14" s="28">
        <f>SUM(E12*0.29)</f>
        <v>659.69200000000001</v>
      </c>
      <c r="G14" s="28"/>
      <c r="H14" s="21" t="s">
        <v>11</v>
      </c>
      <c r="I14" s="21" t="s">
        <v>5</v>
      </c>
      <c r="J14" s="28">
        <f>SUM(I12*0.23)</f>
        <v>1046.4080000000001</v>
      </c>
      <c r="K14" s="35"/>
      <c r="L14" s="21"/>
      <c r="M14" s="21"/>
    </row>
    <row r="15" spans="1:14" ht="20.100000000000001" customHeight="1" x14ac:dyDescent="0.25">
      <c r="A15" s="21" t="s">
        <v>6</v>
      </c>
      <c r="B15" s="26">
        <f>SUM(B12*0.2)</f>
        <v>909.92000000000007</v>
      </c>
      <c r="C15" s="26"/>
      <c r="D15" s="21"/>
      <c r="E15" s="21" t="s">
        <v>6</v>
      </c>
      <c r="F15" s="28">
        <f>SUM(E12*0.24)</f>
        <v>545.952</v>
      </c>
      <c r="G15" s="28"/>
      <c r="H15" s="21" t="s">
        <v>11</v>
      </c>
      <c r="I15" s="21" t="s">
        <v>6</v>
      </c>
      <c r="J15" s="28">
        <f>SUM(I12*0.2)</f>
        <v>909.92000000000007</v>
      </c>
      <c r="K15" s="21"/>
      <c r="L15" s="21"/>
      <c r="M15" s="21"/>
    </row>
    <row r="16" spans="1:14" ht="20.100000000000001" customHeight="1" x14ac:dyDescent="0.25">
      <c r="A16" s="21" t="s">
        <v>7</v>
      </c>
      <c r="B16" s="26">
        <f>SUM(B12*0.17)</f>
        <v>773.43200000000013</v>
      </c>
      <c r="C16" s="26"/>
      <c r="D16" s="21"/>
      <c r="E16" s="21" t="s">
        <v>7</v>
      </c>
      <c r="F16" s="28">
        <f>SUM(E12*0.19)</f>
        <v>432.21200000000005</v>
      </c>
      <c r="G16" s="28"/>
      <c r="H16" s="21" t="s">
        <v>11</v>
      </c>
      <c r="I16" s="21" t="s">
        <v>7</v>
      </c>
      <c r="J16" s="28">
        <f>SUM(I12*0.17)</f>
        <v>773.43200000000013</v>
      </c>
      <c r="K16" s="21"/>
      <c r="L16" s="21"/>
      <c r="M16" s="21"/>
    </row>
    <row r="17" spans="1:13" ht="20.100000000000001" customHeight="1" x14ac:dyDescent="0.25">
      <c r="A17" s="21" t="s">
        <v>8</v>
      </c>
      <c r="B17" s="26">
        <f>SUM(B12*0.14)</f>
        <v>636.94400000000007</v>
      </c>
      <c r="C17" s="26"/>
      <c r="D17" s="21"/>
      <c r="E17" s="21" t="s">
        <v>8</v>
      </c>
      <c r="F17" s="28">
        <f>SUM(E12*0.14)</f>
        <v>318.47200000000004</v>
      </c>
      <c r="G17" s="28"/>
      <c r="H17" s="21" t="s">
        <v>11</v>
      </c>
      <c r="I17" s="21" t="s">
        <v>8</v>
      </c>
      <c r="J17" s="28">
        <f>SUM(I12*0.14)</f>
        <v>636.94400000000007</v>
      </c>
      <c r="K17" s="21"/>
      <c r="L17" s="21"/>
      <c r="M17" s="21"/>
    </row>
    <row r="18" spans="1:13" ht="20.100000000000001" customHeight="1" x14ac:dyDescent="0.25">
      <c r="A18" s="21" t="s">
        <v>9</v>
      </c>
      <c r="B18" s="26">
        <f>SUM(B12*0.11)</f>
        <v>500.45600000000002</v>
      </c>
      <c r="C18" s="26"/>
      <c r="D18" s="21"/>
      <c r="E18" s="21" t="s">
        <v>9</v>
      </c>
      <c r="F18" s="28">
        <f>SUM(E12*0.09)</f>
        <v>204.732</v>
      </c>
      <c r="G18" s="28"/>
      <c r="H18" s="21"/>
      <c r="I18" s="21" t="s">
        <v>9</v>
      </c>
      <c r="J18" s="28">
        <f>SUM(I12*0.11)</f>
        <v>500.45600000000002</v>
      </c>
      <c r="K18" s="21"/>
      <c r="L18" s="21"/>
      <c r="M18" s="21"/>
    </row>
    <row r="19" spans="1:13" ht="20.100000000000001" customHeight="1" x14ac:dyDescent="0.25">
      <c r="A19" s="21" t="s">
        <v>10</v>
      </c>
      <c r="B19" s="26">
        <f>SUM(B12*0.08)</f>
        <v>363.96800000000002</v>
      </c>
      <c r="C19" s="26"/>
      <c r="D19" s="21"/>
      <c r="E19" s="21" t="s">
        <v>10</v>
      </c>
      <c r="F19" s="28">
        <f>SUM(E12*0.05)</f>
        <v>113.74000000000001</v>
      </c>
      <c r="G19" s="28"/>
      <c r="H19" s="21"/>
      <c r="I19" s="21" t="s">
        <v>10</v>
      </c>
      <c r="J19" s="28">
        <f>SUM(I12*0.08)</f>
        <v>363.96800000000002</v>
      </c>
      <c r="K19" s="21"/>
      <c r="L19" s="21"/>
      <c r="M19" s="21"/>
    </row>
    <row r="20" spans="1:13" ht="20.100000000000001" customHeight="1" x14ac:dyDescent="0.25">
      <c r="A20" s="21" t="s">
        <v>14</v>
      </c>
      <c r="B20" s="26">
        <f>SUM(B12*0.05)</f>
        <v>227.48000000000002</v>
      </c>
      <c r="C20" s="26"/>
      <c r="D20" s="21"/>
      <c r="E20" s="21" t="s">
        <v>11</v>
      </c>
      <c r="F20" s="36" t="s">
        <v>11</v>
      </c>
      <c r="G20" s="36"/>
      <c r="H20" s="21"/>
      <c r="I20" s="21" t="s">
        <v>14</v>
      </c>
      <c r="J20" s="36">
        <f>SUM(I12*0.05)</f>
        <v>227.48000000000002</v>
      </c>
      <c r="K20" s="21"/>
      <c r="L20" s="21"/>
      <c r="M20" s="21"/>
    </row>
    <row r="21" spans="1:13" ht="20.100000000000001" customHeight="1" x14ac:dyDescent="0.25">
      <c r="A21" s="20" t="s">
        <v>15</v>
      </c>
      <c r="B21" s="26">
        <f>SUM(B12*0.02)</f>
        <v>90.992000000000004</v>
      </c>
      <c r="C21" s="26"/>
      <c r="D21" s="21"/>
      <c r="E21" s="37" t="s">
        <v>11</v>
      </c>
      <c r="F21" s="36" t="s">
        <v>11</v>
      </c>
      <c r="G21" s="36"/>
      <c r="H21" s="21"/>
      <c r="I21" s="38" t="s">
        <v>15</v>
      </c>
      <c r="J21" s="36">
        <f>SUM(I12*0.02)</f>
        <v>90.992000000000004</v>
      </c>
      <c r="K21" s="21"/>
      <c r="L21" s="21"/>
      <c r="M21" s="21"/>
    </row>
    <row r="22" spans="1:13" ht="20.100000000000001" customHeight="1" x14ac:dyDescent="0.25">
      <c r="A22" s="6"/>
      <c r="B22" s="13"/>
      <c r="C22" s="7"/>
      <c r="D22" s="14"/>
      <c r="E22" s="9"/>
      <c r="F22" s="7"/>
      <c r="G22" s="13"/>
      <c r="H22" s="13"/>
      <c r="I22" s="7"/>
    </row>
    <row r="23" spans="1:13" ht="20.100000000000001" customHeight="1" x14ac:dyDescent="0.25">
      <c r="A23" s="6"/>
      <c r="B23" s="13"/>
      <c r="C23" s="7"/>
      <c r="D23" s="14"/>
      <c r="E23" s="9"/>
      <c r="F23" s="7"/>
      <c r="G23" s="13"/>
      <c r="H23" s="13"/>
      <c r="I23" s="7"/>
    </row>
    <row r="24" spans="1:13" ht="20.100000000000001" customHeight="1" x14ac:dyDescent="0.25">
      <c r="A24" s="6"/>
      <c r="B24" s="13"/>
      <c r="C24" s="7"/>
      <c r="D24" s="14"/>
      <c r="E24" s="9"/>
      <c r="F24" s="7"/>
      <c r="G24" s="13"/>
      <c r="H24" s="13"/>
      <c r="I24" s="7"/>
    </row>
    <row r="25" spans="1:13" ht="20.100000000000001" customHeight="1" x14ac:dyDescent="0.25">
      <c r="A25" s="6"/>
      <c r="B25" s="13"/>
      <c r="C25" s="7"/>
      <c r="D25" s="14"/>
      <c r="E25" s="9"/>
      <c r="F25" s="7"/>
      <c r="G25" s="13"/>
      <c r="H25" s="13"/>
      <c r="I25" s="7"/>
    </row>
    <row r="26" spans="1:13" x14ac:dyDescent="0.25">
      <c r="E26" s="1"/>
    </row>
    <row r="28" spans="1:13" x14ac:dyDescent="0.25">
      <c r="A28" s="6"/>
    </row>
    <row r="31" spans="1:13" x14ac:dyDescent="0.25">
      <c r="A31" s="6"/>
      <c r="B31" s="13"/>
      <c r="C31" s="7"/>
      <c r="D31" s="14"/>
      <c r="E31" s="7"/>
      <c r="F31" s="7"/>
      <c r="G31" s="13"/>
      <c r="H31" s="13"/>
      <c r="I31" s="7"/>
    </row>
    <row r="32" spans="1:13" x14ac:dyDescent="0.25">
      <c r="A32" s="6"/>
      <c r="B32" s="13"/>
      <c r="C32" s="7"/>
      <c r="D32" s="14"/>
      <c r="E32" s="7"/>
      <c r="F32" s="7"/>
      <c r="G32" s="13"/>
      <c r="H32" s="13"/>
      <c r="I32" s="7"/>
    </row>
    <row r="33" spans="1:9" x14ac:dyDescent="0.25">
      <c r="A33" s="6"/>
      <c r="B33" s="13"/>
      <c r="C33" s="7"/>
      <c r="D33" s="13"/>
      <c r="E33" s="8"/>
      <c r="F33" s="7"/>
      <c r="G33" s="13"/>
      <c r="H33" s="13"/>
      <c r="I33" s="7"/>
    </row>
    <row r="34" spans="1:9" x14ac:dyDescent="0.25">
      <c r="A34" s="6"/>
      <c r="B34" s="13"/>
      <c r="C34" s="7"/>
      <c r="D34" s="13"/>
      <c r="E34" s="8"/>
      <c r="F34" s="7"/>
      <c r="G34" s="13"/>
      <c r="H34" s="13"/>
      <c r="I34" s="7"/>
    </row>
    <row r="35" spans="1:9" x14ac:dyDescent="0.25">
      <c r="A35" s="6"/>
      <c r="B35" s="13"/>
      <c r="C35" s="7"/>
      <c r="D35" s="13"/>
      <c r="E35" s="8"/>
      <c r="F35" s="7"/>
      <c r="G35" s="13"/>
      <c r="H35" s="13"/>
      <c r="I35" s="7"/>
    </row>
    <row r="36" spans="1:9" x14ac:dyDescent="0.25">
      <c r="A36" s="6"/>
      <c r="B36" s="13"/>
      <c r="C36" s="7"/>
      <c r="D36" s="13"/>
      <c r="E36" s="8"/>
      <c r="F36" s="7"/>
      <c r="G36" s="13"/>
      <c r="H36" s="13"/>
      <c r="I36" s="7"/>
    </row>
    <row r="37" spans="1:9" x14ac:dyDescent="0.25">
      <c r="A37" s="6"/>
      <c r="B37" s="13"/>
      <c r="C37" s="7"/>
      <c r="D37" s="13"/>
      <c r="E37" s="8"/>
      <c r="F37" s="7"/>
      <c r="G37" s="13"/>
      <c r="H37" s="13"/>
      <c r="I37" s="7"/>
    </row>
    <row r="38" spans="1:9" x14ac:dyDescent="0.25">
      <c r="A38" s="3"/>
      <c r="E38" s="2"/>
    </row>
  </sheetData>
  <phoneticPr fontId="0" type="noConversion"/>
  <pageMargins left="0.75" right="0.75" top="1" bottom="1" header="0.5" footer="0.5"/>
  <pageSetup scale="81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5"/>
  <sheetViews>
    <sheetView view="pageBreakPreview" topLeftCell="A6" zoomScale="88" zoomScaleNormal="88" zoomScaleSheetLayoutView="88" workbookViewId="0">
      <selection activeCell="M13" sqref="M13:V18"/>
    </sheetView>
  </sheetViews>
  <sheetFormatPr defaultRowHeight="13.2" x14ac:dyDescent="0.25"/>
  <cols>
    <col min="1" max="1" width="7.6640625" customWidth="1"/>
    <col min="2" max="2" width="12.6640625" customWidth="1"/>
    <col min="3" max="3" width="20" customWidth="1"/>
    <col min="4" max="4" width="12.33203125" customWidth="1"/>
    <col min="5" max="5" width="9" customWidth="1"/>
    <col min="6" max="6" width="12.6640625" customWidth="1"/>
    <col min="7" max="7" width="15.6640625" customWidth="1"/>
    <col min="8" max="10" width="12.6640625" customWidth="1"/>
    <col min="11" max="11" width="22.5546875" customWidth="1"/>
    <col min="12" max="12" width="12.6640625" customWidth="1"/>
    <col min="14" max="14" width="8.88671875" customWidth="1"/>
    <col min="15" max="17" width="0" hidden="1" customWidth="1"/>
  </cols>
  <sheetData>
    <row r="1" spans="1:21" ht="19.95" customHeight="1" x14ac:dyDescent="0.3">
      <c r="A1" s="46" t="s">
        <v>65</v>
      </c>
    </row>
    <row r="2" spans="1:21" ht="19.95" customHeight="1" x14ac:dyDescent="0.3">
      <c r="A2" s="18" t="s">
        <v>66</v>
      </c>
      <c r="B2" s="7"/>
      <c r="D2" s="7"/>
      <c r="E2" s="8"/>
      <c r="F2" s="7"/>
    </row>
    <row r="3" spans="1:21" ht="19.95" customHeight="1" x14ac:dyDescent="0.3">
      <c r="A3" s="19" t="s">
        <v>21</v>
      </c>
      <c r="B3" s="7"/>
      <c r="D3" s="7"/>
      <c r="E3" s="8"/>
      <c r="F3" s="7"/>
    </row>
    <row r="4" spans="1:21" ht="19.95" customHeight="1" x14ac:dyDescent="0.25">
      <c r="A4" s="6"/>
      <c r="B4" s="7"/>
      <c r="D4" s="7"/>
      <c r="E4" s="8"/>
      <c r="F4" s="7"/>
    </row>
    <row r="5" spans="1:21" ht="19.95" customHeight="1" x14ac:dyDescent="0.25">
      <c r="A5" s="20" t="s">
        <v>23</v>
      </c>
      <c r="B5" s="21"/>
      <c r="C5" s="21">
        <v>5</v>
      </c>
      <c r="D5" s="21" t="s">
        <v>1</v>
      </c>
      <c r="E5" s="22">
        <v>100</v>
      </c>
      <c r="F5" s="23">
        <f>SUM(C5*E5)</f>
        <v>500</v>
      </c>
      <c r="G5" s="21"/>
      <c r="H5" s="21"/>
    </row>
    <row r="6" spans="1:21" ht="19.95" customHeight="1" x14ac:dyDescent="0.25">
      <c r="A6" s="20"/>
      <c r="B6" s="21"/>
      <c r="C6" s="21"/>
      <c r="D6" s="21"/>
      <c r="E6" s="24" t="s">
        <v>2</v>
      </c>
      <c r="F6" s="23">
        <v>5000</v>
      </c>
      <c r="G6" s="21"/>
      <c r="H6" s="21"/>
    </row>
    <row r="7" spans="1:21" ht="19.95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5500</v>
      </c>
      <c r="G7" s="21"/>
      <c r="H7" s="21"/>
    </row>
    <row r="8" spans="1:21" ht="19.95" customHeight="1" x14ac:dyDescent="0.25">
      <c r="A8" s="20"/>
      <c r="B8" s="21"/>
      <c r="C8" s="21"/>
      <c r="D8" s="21"/>
      <c r="E8" s="24" t="s">
        <v>26</v>
      </c>
      <c r="F8" s="23">
        <f>SUM(F7*0.06)</f>
        <v>330</v>
      </c>
      <c r="G8" s="21"/>
      <c r="H8" s="21" t="s">
        <v>11</v>
      </c>
    </row>
    <row r="9" spans="1:21" ht="19.95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21"/>
      <c r="I9" s="21"/>
      <c r="J9" s="4"/>
      <c r="K9" s="4"/>
    </row>
    <row r="10" spans="1:21" ht="19.95" customHeight="1" x14ac:dyDescent="0.25">
      <c r="A10" s="20"/>
      <c r="B10" s="21"/>
      <c r="C10" s="21"/>
      <c r="D10" s="21"/>
      <c r="E10" s="24" t="s">
        <v>4</v>
      </c>
      <c r="F10" s="23">
        <f>SUM(F7-F8)</f>
        <v>5170</v>
      </c>
      <c r="G10" s="21"/>
      <c r="H10" s="21"/>
      <c r="I10" s="21"/>
      <c r="J10" s="4"/>
      <c r="K10" s="4"/>
    </row>
    <row r="11" spans="1:21" ht="19.95" customHeight="1" x14ac:dyDescent="0.25">
      <c r="A11" s="20"/>
      <c r="B11" s="21"/>
      <c r="C11" s="21"/>
      <c r="D11" s="24"/>
      <c r="E11" s="21"/>
      <c r="F11" s="21"/>
      <c r="G11" s="21"/>
      <c r="H11" s="21"/>
      <c r="I11" s="21"/>
      <c r="K11" s="4"/>
    </row>
    <row r="12" spans="1:21" ht="19.95" customHeight="1" x14ac:dyDescent="0.25">
      <c r="A12" s="20" t="s">
        <v>12</v>
      </c>
      <c r="B12" s="26">
        <f>SUM(F10*0.4)</f>
        <v>2068</v>
      </c>
      <c r="C12" s="26"/>
      <c r="D12" s="21"/>
      <c r="E12" s="27">
        <f>SUM(F10*0.2)</f>
        <v>1034</v>
      </c>
      <c r="F12" s="21"/>
      <c r="G12" s="21"/>
      <c r="H12" s="21"/>
      <c r="I12" s="28">
        <f>SUM(F10*0.4)</f>
        <v>2068</v>
      </c>
      <c r="J12" s="21"/>
      <c r="K12" s="21"/>
      <c r="L12" s="4"/>
    </row>
    <row r="13" spans="1:21" ht="30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21" t="s">
        <v>25</v>
      </c>
      <c r="I13" s="26"/>
      <c r="J13" s="21"/>
      <c r="K13" s="26" t="s">
        <v>22</v>
      </c>
      <c r="L13" s="21" t="s">
        <v>25</v>
      </c>
    </row>
    <row r="14" spans="1:21" ht="30" customHeight="1" x14ac:dyDescent="0.25">
      <c r="A14" s="21" t="s">
        <v>5</v>
      </c>
      <c r="B14" s="26">
        <f>SUM(B12*0.29)</f>
        <v>599.71999999999991</v>
      </c>
      <c r="C14" s="67" t="s">
        <v>71</v>
      </c>
      <c r="D14" s="50">
        <v>73</v>
      </c>
      <c r="E14" s="21" t="s">
        <v>5</v>
      </c>
      <c r="F14" s="29">
        <v>361.9</v>
      </c>
      <c r="G14" s="51" t="s">
        <v>37</v>
      </c>
      <c r="H14" s="49">
        <v>76</v>
      </c>
      <c r="I14" s="21" t="s">
        <v>5</v>
      </c>
      <c r="J14" s="29">
        <f>SUM(I12*0.29)</f>
        <v>599.71999999999991</v>
      </c>
      <c r="K14" t="s">
        <v>67</v>
      </c>
      <c r="L14">
        <v>149</v>
      </c>
      <c r="N14" s="67" t="s">
        <v>71</v>
      </c>
      <c r="R14">
        <v>599.71999999999991</v>
      </c>
      <c r="S14">
        <v>361.9</v>
      </c>
      <c r="T14">
        <v>599.72</v>
      </c>
      <c r="U14">
        <f>SUM(R14:T14)</f>
        <v>1561.34</v>
      </c>
    </row>
    <row r="15" spans="1:21" ht="30" customHeight="1" x14ac:dyDescent="0.25">
      <c r="A15" s="21" t="s">
        <v>6</v>
      </c>
      <c r="B15" s="26">
        <f>SUM(B12*0.24)</f>
        <v>496.32</v>
      </c>
      <c r="C15" s="67" t="s">
        <v>39</v>
      </c>
      <c r="D15" s="50">
        <v>68</v>
      </c>
      <c r="E15" s="21" t="s">
        <v>6</v>
      </c>
      <c r="F15" s="29">
        <v>361.9</v>
      </c>
      <c r="G15" s="51" t="s">
        <v>67</v>
      </c>
      <c r="H15" s="49">
        <v>76</v>
      </c>
      <c r="I15" s="21" t="s">
        <v>6</v>
      </c>
      <c r="J15" s="29">
        <f>SUM(I12*0.24)</f>
        <v>496.32</v>
      </c>
      <c r="K15" t="s">
        <v>37</v>
      </c>
      <c r="L15">
        <v>144</v>
      </c>
      <c r="N15" s="67" t="s">
        <v>39</v>
      </c>
      <c r="R15">
        <v>496.32</v>
      </c>
      <c r="S15">
        <v>361.9</v>
      </c>
      <c r="T15">
        <v>496.32</v>
      </c>
      <c r="U15">
        <f t="shared" ref="U15:U17" si="0">SUM(R15:T15)</f>
        <v>1354.54</v>
      </c>
    </row>
    <row r="16" spans="1:21" ht="30" customHeight="1" x14ac:dyDescent="0.25">
      <c r="A16" s="21" t="s">
        <v>7</v>
      </c>
      <c r="B16" s="26">
        <f>SUM(B12*0.19)</f>
        <v>392.92</v>
      </c>
      <c r="C16" s="67" t="s">
        <v>72</v>
      </c>
      <c r="D16" s="50">
        <v>66</v>
      </c>
      <c r="E16" s="21" t="s">
        <v>7</v>
      </c>
      <c r="F16" s="29">
        <f>SUM(E12*0.2)</f>
        <v>206.8</v>
      </c>
      <c r="G16" s="51" t="s">
        <v>68</v>
      </c>
      <c r="H16" s="49">
        <v>72</v>
      </c>
      <c r="I16" s="21" t="s">
        <v>7</v>
      </c>
      <c r="J16" s="29">
        <f>SUM(I12*0.19)</f>
        <v>392.92</v>
      </c>
      <c r="K16" t="s">
        <v>68</v>
      </c>
      <c r="L16">
        <v>138</v>
      </c>
      <c r="N16" s="67" t="s">
        <v>72</v>
      </c>
      <c r="R16">
        <v>392.92</v>
      </c>
      <c r="S16">
        <v>206.8</v>
      </c>
      <c r="T16">
        <v>392.92</v>
      </c>
      <c r="U16">
        <f t="shared" si="0"/>
        <v>992.6400000000001</v>
      </c>
    </row>
    <row r="17" spans="1:21" ht="30" customHeight="1" x14ac:dyDescent="0.25">
      <c r="A17" s="21" t="s">
        <v>8</v>
      </c>
      <c r="B17" s="26">
        <f>SUM(B12*0.14)</f>
        <v>289.52000000000004</v>
      </c>
      <c r="C17" s="67" t="s">
        <v>38</v>
      </c>
      <c r="D17" s="50">
        <v>54</v>
      </c>
      <c r="E17" s="21" t="s">
        <v>8</v>
      </c>
      <c r="F17" s="29">
        <f>SUM(E12*0.1)</f>
        <v>103.4</v>
      </c>
      <c r="G17" s="51" t="s">
        <v>38</v>
      </c>
      <c r="H17" s="49">
        <v>67</v>
      </c>
      <c r="I17" s="21" t="s">
        <v>8</v>
      </c>
      <c r="J17" s="29">
        <f>SUM(I12*0.14)</f>
        <v>289.52000000000004</v>
      </c>
      <c r="K17" t="s">
        <v>38</v>
      </c>
      <c r="L17">
        <v>121</v>
      </c>
      <c r="N17" s="67" t="s">
        <v>38</v>
      </c>
      <c r="R17">
        <v>289.52000000000004</v>
      </c>
      <c r="S17">
        <v>103.4</v>
      </c>
      <c r="T17">
        <v>289.52</v>
      </c>
      <c r="U17">
        <f t="shared" si="0"/>
        <v>682.44</v>
      </c>
    </row>
    <row r="18" spans="1:21" ht="30" customHeight="1" x14ac:dyDescent="0.25">
      <c r="A18" s="21" t="s">
        <v>9</v>
      </c>
      <c r="B18" s="26">
        <f>SUM(B12*0.09)</f>
        <v>186.12</v>
      </c>
      <c r="C18" s="21"/>
      <c r="D18" s="21"/>
      <c r="E18" s="21" t="s">
        <v>11</v>
      </c>
      <c r="F18" s="29" t="s">
        <v>11</v>
      </c>
      <c r="G18" s="29"/>
      <c r="H18" s="21"/>
      <c r="I18" s="21" t="s">
        <v>9</v>
      </c>
      <c r="J18" s="29">
        <f>SUM(I12*0.09)</f>
        <v>186.12</v>
      </c>
      <c r="K18" s="21"/>
    </row>
    <row r="19" spans="1:21" ht="30" customHeight="1" x14ac:dyDescent="0.25">
      <c r="A19" s="21" t="s">
        <v>10</v>
      </c>
      <c r="B19" s="26">
        <f>SUM(B12*0.05)</f>
        <v>103.4</v>
      </c>
      <c r="C19" s="21"/>
      <c r="D19" s="21"/>
      <c r="E19" s="21" t="s">
        <v>11</v>
      </c>
      <c r="F19" s="21"/>
      <c r="G19" s="21"/>
      <c r="H19" s="21"/>
      <c r="I19" s="21" t="s">
        <v>10</v>
      </c>
      <c r="J19" s="29">
        <f>SUM(I12*0.05)</f>
        <v>103.4</v>
      </c>
      <c r="K19" s="21"/>
    </row>
    <row r="20" spans="1:21" ht="30" customHeight="1" x14ac:dyDescent="0.25">
      <c r="A20" s="21"/>
      <c r="B20" s="21" t="s">
        <v>11</v>
      </c>
      <c r="C20" s="21" t="s">
        <v>69</v>
      </c>
      <c r="D20" s="21"/>
      <c r="E20" s="21"/>
      <c r="F20" s="21"/>
      <c r="G20" s="21"/>
      <c r="H20" s="21"/>
      <c r="I20" s="21"/>
      <c r="J20" s="21"/>
      <c r="K20" s="21" t="s">
        <v>69</v>
      </c>
    </row>
    <row r="21" spans="1:21" ht="30" customHeight="1" x14ac:dyDescent="0.25">
      <c r="A21" s="21"/>
      <c r="B21" s="21" t="s">
        <v>13</v>
      </c>
      <c r="C21" s="21" t="s">
        <v>70</v>
      </c>
      <c r="D21" s="21"/>
      <c r="E21" s="21"/>
      <c r="F21" s="21"/>
      <c r="G21" s="21"/>
      <c r="H21" s="21"/>
      <c r="I21" s="21"/>
      <c r="J21" s="21"/>
      <c r="K21" s="21" t="s">
        <v>70</v>
      </c>
    </row>
    <row r="22" spans="1:21" ht="19.95" customHeight="1" x14ac:dyDescent="0.25">
      <c r="A22" s="20"/>
      <c r="B22" s="35"/>
      <c r="C22" s="21"/>
      <c r="D22" s="21"/>
      <c r="E22" s="21"/>
      <c r="F22" s="24"/>
      <c r="G22" s="24"/>
      <c r="H22" s="21"/>
      <c r="I22" s="21"/>
      <c r="J22" s="21"/>
      <c r="K22" s="21"/>
    </row>
    <row r="23" spans="1:21" ht="19.95" customHeight="1" x14ac:dyDescent="0.25">
      <c r="A23" s="20"/>
      <c r="B23" s="21"/>
      <c r="C23" s="21"/>
      <c r="D23" s="21"/>
      <c r="E23" s="21"/>
      <c r="F23" s="73">
        <f>SUM(F14:F22)</f>
        <v>1034</v>
      </c>
      <c r="G23" s="24"/>
      <c r="H23" s="21"/>
      <c r="I23" s="21"/>
      <c r="J23" s="21"/>
      <c r="K23" s="21"/>
    </row>
    <row r="24" spans="1:21" ht="13.8" x14ac:dyDescent="0.25">
      <c r="A24" s="20"/>
      <c r="B24" s="21"/>
      <c r="C24" s="21"/>
      <c r="D24" s="21"/>
      <c r="E24" s="21"/>
      <c r="F24" s="24"/>
      <c r="G24" s="24"/>
      <c r="H24" s="21"/>
      <c r="I24" s="21"/>
      <c r="J24" s="21"/>
      <c r="K24" s="21"/>
    </row>
    <row r="25" spans="1:21" ht="13.8" x14ac:dyDescent="0.25">
      <c r="A25" s="20"/>
      <c r="B25" s="21"/>
      <c r="C25" s="21"/>
      <c r="D25" s="21"/>
      <c r="E25" s="24"/>
      <c r="F25" s="21"/>
      <c r="G25" s="21"/>
      <c r="H25" s="21"/>
      <c r="I25" s="21"/>
      <c r="J25" s="21"/>
      <c r="L25" s="4"/>
    </row>
  </sheetData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5"/>
  <sheetViews>
    <sheetView view="pageBreakPreview" zoomScale="80" zoomScaleNormal="100" zoomScaleSheetLayoutView="80" workbookViewId="0">
      <selection activeCell="H10" sqref="H10"/>
    </sheetView>
  </sheetViews>
  <sheetFormatPr defaultRowHeight="13.2" x14ac:dyDescent="0.25"/>
  <cols>
    <col min="1" max="1" width="8.109375" customWidth="1"/>
    <col min="2" max="2" width="12.6640625" customWidth="1"/>
    <col min="3" max="3" width="20.88671875" customWidth="1"/>
    <col min="4" max="6" width="12.6640625" customWidth="1"/>
    <col min="7" max="7" width="20.21875" customWidth="1"/>
    <col min="8" max="8" width="10.33203125" customWidth="1"/>
    <col min="9" max="10" width="12.6640625" customWidth="1"/>
    <col min="11" max="11" width="18.5546875" customWidth="1"/>
    <col min="12" max="12" width="12.6640625" customWidth="1"/>
    <col min="14" max="14" width="14.21875" customWidth="1"/>
  </cols>
  <sheetData>
    <row r="1" spans="1:18" ht="19.95" customHeight="1" x14ac:dyDescent="0.3">
      <c r="A1" s="46" t="s">
        <v>65</v>
      </c>
    </row>
    <row r="2" spans="1:18" ht="19.95" customHeight="1" x14ac:dyDescent="0.3">
      <c r="A2" s="18" t="s">
        <v>66</v>
      </c>
      <c r="B2" s="7"/>
      <c r="D2" s="7"/>
      <c r="E2" s="8"/>
      <c r="F2" s="7"/>
    </row>
    <row r="3" spans="1:18" ht="19.95" customHeight="1" x14ac:dyDescent="0.3">
      <c r="A3" s="19" t="s">
        <v>27</v>
      </c>
      <c r="B3" s="7"/>
      <c r="D3" s="7"/>
      <c r="E3" s="8"/>
      <c r="F3" s="7"/>
    </row>
    <row r="4" spans="1:18" ht="19.95" customHeight="1" x14ac:dyDescent="0.25">
      <c r="A4" s="6"/>
      <c r="B4" s="7"/>
      <c r="D4" s="7"/>
      <c r="E4" s="8"/>
      <c r="F4" s="7"/>
      <c r="K4" s="4"/>
    </row>
    <row r="5" spans="1:18" ht="19.95" customHeight="1" x14ac:dyDescent="0.25">
      <c r="A5" s="20" t="s">
        <v>23</v>
      </c>
      <c r="B5" s="21"/>
      <c r="C5" s="21">
        <v>18</v>
      </c>
      <c r="D5" s="21" t="s">
        <v>1</v>
      </c>
      <c r="E5" s="22">
        <v>100</v>
      </c>
      <c r="F5" s="23">
        <f>SUM(C5*E5)</f>
        <v>1800</v>
      </c>
      <c r="G5" s="21"/>
      <c r="H5" s="21"/>
      <c r="K5" s="4"/>
    </row>
    <row r="6" spans="1:18" ht="19.95" customHeight="1" x14ac:dyDescent="0.25">
      <c r="A6" s="20"/>
      <c r="B6" s="21"/>
      <c r="C6" s="21"/>
      <c r="D6" s="21"/>
      <c r="E6" s="24" t="s">
        <v>2</v>
      </c>
      <c r="F6" s="23">
        <v>5000</v>
      </c>
      <c r="G6" s="21"/>
      <c r="H6" s="21"/>
      <c r="K6" s="4"/>
    </row>
    <row r="7" spans="1:18" ht="19.95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6800</v>
      </c>
      <c r="G7" s="21"/>
      <c r="H7" s="21"/>
      <c r="K7" s="4"/>
    </row>
    <row r="8" spans="1:18" ht="19.95" customHeight="1" x14ac:dyDescent="0.25">
      <c r="A8" s="20"/>
      <c r="B8" s="21"/>
      <c r="C8" s="21"/>
      <c r="D8" s="21"/>
      <c r="E8" s="24" t="s">
        <v>26</v>
      </c>
      <c r="F8" s="23">
        <v>500</v>
      </c>
      <c r="G8" s="21"/>
      <c r="H8" s="21" t="s">
        <v>11</v>
      </c>
      <c r="K8" s="4"/>
    </row>
    <row r="9" spans="1:18" ht="19.95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21"/>
      <c r="I9" s="21"/>
      <c r="J9" s="4"/>
      <c r="K9" s="4"/>
    </row>
    <row r="10" spans="1:18" ht="19.95" customHeight="1" x14ac:dyDescent="0.25">
      <c r="A10" s="20"/>
      <c r="B10" s="21"/>
      <c r="C10" s="21"/>
      <c r="D10" s="21"/>
      <c r="E10" s="24" t="s">
        <v>4</v>
      </c>
      <c r="F10" s="23">
        <f>SUM(F7-F8)</f>
        <v>6300</v>
      </c>
      <c r="G10" s="21"/>
      <c r="H10" s="21"/>
      <c r="I10" s="21"/>
      <c r="J10" s="4"/>
      <c r="K10" s="4"/>
    </row>
    <row r="11" spans="1:18" ht="19.95" customHeight="1" x14ac:dyDescent="0.25">
      <c r="A11" s="20"/>
      <c r="B11" s="21"/>
      <c r="C11" s="21"/>
      <c r="D11" s="21"/>
      <c r="E11" s="24" t="s">
        <v>11</v>
      </c>
      <c r="F11" s="25" t="s">
        <v>11</v>
      </c>
      <c r="G11" s="21"/>
      <c r="H11" s="21"/>
      <c r="I11" s="21"/>
      <c r="J11" s="4"/>
      <c r="K11" s="4"/>
      <c r="L11" s="15"/>
    </row>
    <row r="12" spans="1:18" ht="19.95" customHeight="1" x14ac:dyDescent="0.25">
      <c r="A12" s="20" t="s">
        <v>12</v>
      </c>
      <c r="B12" s="26">
        <f>SUM(F10*0.4)</f>
        <v>2520</v>
      </c>
      <c r="C12" s="26"/>
      <c r="D12" s="21"/>
      <c r="E12" s="27">
        <f>SUM(F10*0.2)</f>
        <v>1260</v>
      </c>
      <c r="F12" s="21"/>
      <c r="G12" s="21"/>
      <c r="H12" s="21"/>
      <c r="I12" s="28">
        <f>SUM(F10*0.4)</f>
        <v>2520</v>
      </c>
      <c r="J12" s="21"/>
      <c r="K12" s="21"/>
      <c r="L12" s="4"/>
    </row>
    <row r="13" spans="1:18" ht="30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21" t="s">
        <v>25</v>
      </c>
      <c r="I13" s="26"/>
      <c r="J13" s="21"/>
      <c r="K13" s="26" t="s">
        <v>22</v>
      </c>
      <c r="L13" s="21" t="s">
        <v>25</v>
      </c>
    </row>
    <row r="14" spans="1:18" ht="33" customHeight="1" x14ac:dyDescent="0.25">
      <c r="A14" s="21" t="s">
        <v>5</v>
      </c>
      <c r="B14" s="26">
        <f>SUM(B12*0.29)</f>
        <v>730.8</v>
      </c>
      <c r="C14" s="52" t="s">
        <v>90</v>
      </c>
      <c r="D14" s="55">
        <v>80</v>
      </c>
      <c r="E14" s="21" t="s">
        <v>5</v>
      </c>
      <c r="F14" s="29">
        <f>SUM(E12*0.4)</f>
        <v>504</v>
      </c>
      <c r="G14" s="80" t="s">
        <v>50</v>
      </c>
      <c r="H14" s="79">
        <v>80</v>
      </c>
      <c r="I14" s="21" t="s">
        <v>5</v>
      </c>
      <c r="J14" s="29">
        <f>SUM(I12*0.29)</f>
        <v>730.8</v>
      </c>
      <c r="K14" t="s">
        <v>51</v>
      </c>
      <c r="L14" s="78">
        <v>144</v>
      </c>
      <c r="N14" s="52" t="s">
        <v>90</v>
      </c>
      <c r="O14">
        <v>730.8</v>
      </c>
      <c r="P14">
        <v>126</v>
      </c>
      <c r="Q14">
        <v>730.8</v>
      </c>
      <c r="R14">
        <f>SUM(O14:Q14)</f>
        <v>1587.6</v>
      </c>
    </row>
    <row r="15" spans="1:18" ht="33" customHeight="1" x14ac:dyDescent="0.25">
      <c r="A15" s="21" t="s">
        <v>6</v>
      </c>
      <c r="B15" s="26">
        <f>SUM(B12*0.24)</f>
        <v>604.79999999999995</v>
      </c>
      <c r="C15" s="52" t="s">
        <v>91</v>
      </c>
      <c r="D15" s="55">
        <v>77</v>
      </c>
      <c r="E15" s="21" t="s">
        <v>6</v>
      </c>
      <c r="F15" s="29">
        <f>SUM(E12*0.3)</f>
        <v>378</v>
      </c>
      <c r="G15" s="80" t="s">
        <v>125</v>
      </c>
      <c r="H15" s="79">
        <v>79</v>
      </c>
      <c r="I15" s="21" t="s">
        <v>6</v>
      </c>
      <c r="J15" s="29">
        <f>SUM(I12*0.24)</f>
        <v>604.79999999999995</v>
      </c>
      <c r="K15" s="64" t="s">
        <v>89</v>
      </c>
      <c r="L15" s="78">
        <v>142</v>
      </c>
      <c r="N15" s="52" t="s">
        <v>91</v>
      </c>
      <c r="O15">
        <v>604.79999999999995</v>
      </c>
      <c r="P15" s="64"/>
      <c r="Q15" s="64">
        <v>478.8</v>
      </c>
      <c r="R15">
        <f t="shared" ref="R15:R16" si="0">SUM(O15:Q15)</f>
        <v>1083.5999999999999</v>
      </c>
    </row>
    <row r="16" spans="1:18" ht="33" customHeight="1" x14ac:dyDescent="0.25">
      <c r="A16" s="21" t="s">
        <v>7</v>
      </c>
      <c r="B16" s="26">
        <f>SUM(B12*0.19)</f>
        <v>478.8</v>
      </c>
      <c r="C16" s="52" t="s">
        <v>92</v>
      </c>
      <c r="D16" s="55">
        <v>74</v>
      </c>
      <c r="E16" s="21" t="s">
        <v>7</v>
      </c>
      <c r="F16" s="29">
        <f>SUM(E12*0.2)</f>
        <v>252</v>
      </c>
      <c r="G16" s="54" t="s">
        <v>89</v>
      </c>
      <c r="H16" s="79">
        <v>68</v>
      </c>
      <c r="I16" s="21" t="s">
        <v>7</v>
      </c>
      <c r="J16" s="29">
        <f>SUM(I12*0.19)</f>
        <v>478.8</v>
      </c>
      <c r="K16" t="s">
        <v>88</v>
      </c>
      <c r="L16" s="78">
        <v>77</v>
      </c>
      <c r="N16" s="52" t="s">
        <v>92</v>
      </c>
      <c r="O16">
        <v>478.8</v>
      </c>
      <c r="P16" s="64">
        <v>252</v>
      </c>
      <c r="Q16" s="64">
        <v>604.79999999999995</v>
      </c>
      <c r="R16">
        <f t="shared" si="0"/>
        <v>1335.6</v>
      </c>
    </row>
    <row r="17" spans="1:18" ht="33" customHeight="1" x14ac:dyDescent="0.3">
      <c r="A17" s="21" t="s">
        <v>8</v>
      </c>
      <c r="B17" s="26">
        <f>SUM(B12*0.14)</f>
        <v>352.8</v>
      </c>
      <c r="C17" s="54"/>
      <c r="D17" s="50"/>
      <c r="E17" s="21" t="s">
        <v>8</v>
      </c>
      <c r="F17" s="29">
        <f>SUM(E12*0.1)</f>
        <v>126</v>
      </c>
      <c r="G17" s="54" t="s">
        <v>51</v>
      </c>
      <c r="H17" s="79">
        <v>64</v>
      </c>
      <c r="I17" s="21" t="s">
        <v>8</v>
      </c>
      <c r="J17" s="29">
        <f>SUM(I12*0.14)</f>
        <v>352.8</v>
      </c>
      <c r="K17" s="4"/>
      <c r="L17" s="41"/>
      <c r="P17" s="64"/>
      <c r="Q17" s="64"/>
      <c r="R17" s="64"/>
    </row>
    <row r="18" spans="1:18" ht="33" customHeight="1" x14ac:dyDescent="0.25">
      <c r="A18" s="21" t="s">
        <v>9</v>
      </c>
      <c r="B18" s="26">
        <f>SUM(B12*0.09)</f>
        <v>226.79999999999998</v>
      </c>
      <c r="C18" s="54"/>
      <c r="D18" s="50"/>
      <c r="E18" s="21"/>
      <c r="F18" s="26"/>
      <c r="G18" s="54"/>
      <c r="H18" s="50"/>
      <c r="I18" s="21" t="s">
        <v>9</v>
      </c>
      <c r="J18" s="29">
        <f>SUM(I12*0.09)</f>
        <v>226.79999999999998</v>
      </c>
      <c r="K18" s="4"/>
      <c r="P18" s="64"/>
      <c r="Q18" s="64"/>
      <c r="R18" s="64"/>
    </row>
    <row r="19" spans="1:18" ht="33" customHeight="1" x14ac:dyDescent="0.25">
      <c r="A19" s="21" t="s">
        <v>10</v>
      </c>
      <c r="B19" s="26">
        <f>SUM(B12*0.05)</f>
        <v>126</v>
      </c>
      <c r="C19" s="54"/>
      <c r="D19" s="50"/>
      <c r="E19" s="21"/>
      <c r="F19" s="26"/>
      <c r="G19" s="35"/>
      <c r="H19" s="58"/>
      <c r="I19" s="21" t="s">
        <v>10</v>
      </c>
      <c r="J19" s="29">
        <f>SUM(I12*0.05)</f>
        <v>126</v>
      </c>
      <c r="K19" s="4"/>
      <c r="P19" s="64"/>
      <c r="Q19" s="64"/>
      <c r="R19" s="64"/>
    </row>
    <row r="20" spans="1:18" ht="33" customHeight="1" x14ac:dyDescent="0.25">
      <c r="A20" s="21"/>
      <c r="B20" s="26"/>
      <c r="C20" s="54" t="s">
        <v>93</v>
      </c>
      <c r="D20" s="50"/>
      <c r="E20" s="21"/>
      <c r="F20" s="21"/>
      <c r="G20" s="21"/>
      <c r="H20" s="58"/>
      <c r="I20" s="21"/>
      <c r="J20" s="29"/>
      <c r="K20" s="54" t="s">
        <v>93</v>
      </c>
      <c r="N20" s="54"/>
      <c r="O20" s="64"/>
      <c r="P20" s="64"/>
      <c r="Q20" s="64"/>
      <c r="R20" s="64"/>
    </row>
    <row r="21" spans="1:18" ht="33" customHeight="1" x14ac:dyDescent="0.25">
      <c r="A21" s="21"/>
      <c r="B21" s="26"/>
      <c r="C21" s="54" t="s">
        <v>94</v>
      </c>
      <c r="D21" s="50"/>
      <c r="H21" s="57"/>
      <c r="I21" s="21"/>
      <c r="J21" s="29"/>
      <c r="K21" s="54" t="s">
        <v>94</v>
      </c>
      <c r="N21" s="54"/>
      <c r="O21" s="64"/>
      <c r="P21" s="64"/>
      <c r="Q21" s="64"/>
      <c r="R21" s="64"/>
    </row>
    <row r="22" spans="1:18" ht="33" customHeight="1" x14ac:dyDescent="0.25">
      <c r="B22" s="10">
        <f>SUM(B14:B21)</f>
        <v>2520</v>
      </c>
      <c r="E22" s="21"/>
      <c r="F22" s="68">
        <f>SUM(F14:F21)</f>
        <v>1260</v>
      </c>
      <c r="J22" s="68">
        <f>SUM(J14:J21)</f>
        <v>2520</v>
      </c>
      <c r="K22" s="21"/>
      <c r="N22" s="54"/>
      <c r="O22" s="64"/>
      <c r="P22" s="64"/>
      <c r="Q22" s="64"/>
      <c r="R22" s="64"/>
    </row>
    <row r="23" spans="1:18" ht="33" customHeight="1" x14ac:dyDescent="0.25">
      <c r="E23" s="21"/>
    </row>
    <row r="24" spans="1:18" ht="20.100000000000001" customHeight="1" x14ac:dyDescent="0.25"/>
    <row r="25" spans="1:18" ht="20.100000000000001" customHeight="1" x14ac:dyDescent="0.25"/>
  </sheetData>
  <pageMargins left="0.7" right="0.7" top="0.75" bottom="0.75" header="0.3" footer="0.3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7"/>
  <sheetViews>
    <sheetView view="pageBreakPreview" topLeftCell="D5" zoomScaleNormal="100" zoomScaleSheetLayoutView="100" workbookViewId="0">
      <selection activeCell="N13" sqref="N13:R15"/>
    </sheetView>
  </sheetViews>
  <sheetFormatPr defaultRowHeight="13.2" x14ac:dyDescent="0.25"/>
  <cols>
    <col min="1" max="1" width="10.109375" customWidth="1"/>
    <col min="2" max="2" width="12.6640625" customWidth="1"/>
    <col min="3" max="3" width="15.88671875" customWidth="1"/>
    <col min="4" max="6" width="12.6640625" customWidth="1"/>
    <col min="7" max="7" width="16.77734375" customWidth="1"/>
    <col min="8" max="8" width="10.77734375" customWidth="1"/>
    <col min="9" max="10" width="12.6640625" customWidth="1"/>
    <col min="11" max="11" width="18.6640625" customWidth="1"/>
    <col min="12" max="12" width="12.6640625" customWidth="1"/>
    <col min="13" max="13" width="6.21875" customWidth="1"/>
    <col min="14" max="14" width="13.6640625" customWidth="1"/>
    <col min="15" max="15" width="11.33203125" customWidth="1"/>
    <col min="18" max="18" width="9.109375" bestFit="1" customWidth="1"/>
  </cols>
  <sheetData>
    <row r="1" spans="1:18" ht="19.95" customHeight="1" x14ac:dyDescent="0.3">
      <c r="A1" s="46" t="s">
        <v>65</v>
      </c>
    </row>
    <row r="2" spans="1:18" ht="19.95" customHeight="1" x14ac:dyDescent="0.3">
      <c r="A2" s="18" t="s">
        <v>66</v>
      </c>
      <c r="B2" s="7"/>
      <c r="D2" s="7"/>
      <c r="E2" s="8"/>
      <c r="F2" s="7"/>
    </row>
    <row r="3" spans="1:18" ht="19.95" customHeight="1" x14ac:dyDescent="0.3">
      <c r="A3" s="19" t="s">
        <v>28</v>
      </c>
      <c r="B3" s="7"/>
      <c r="D3" s="7"/>
      <c r="E3" s="8"/>
      <c r="F3" s="7"/>
    </row>
    <row r="4" spans="1:18" ht="19.95" customHeight="1" x14ac:dyDescent="0.25">
      <c r="A4" s="6"/>
      <c r="B4" s="7"/>
      <c r="D4" s="7"/>
      <c r="E4" s="8"/>
      <c r="F4" s="7"/>
      <c r="J4" s="4"/>
      <c r="K4" s="4"/>
    </row>
    <row r="5" spans="1:18" ht="19.95" customHeight="1" x14ac:dyDescent="0.25">
      <c r="A5" s="20" t="s">
        <v>23</v>
      </c>
      <c r="B5" s="21"/>
      <c r="C5" s="21">
        <v>30</v>
      </c>
      <c r="D5" s="21" t="s">
        <v>1</v>
      </c>
      <c r="E5" s="22">
        <v>100</v>
      </c>
      <c r="F5" s="23">
        <f>SUM(C5*E5)</f>
        <v>3000</v>
      </c>
      <c r="G5" s="21"/>
      <c r="H5" s="21"/>
      <c r="I5" s="21"/>
      <c r="J5" s="4"/>
      <c r="K5" s="4"/>
    </row>
    <row r="6" spans="1:18" ht="19.95" customHeight="1" x14ac:dyDescent="0.25">
      <c r="A6" s="20"/>
      <c r="B6" s="21"/>
      <c r="C6" s="21"/>
      <c r="D6" s="21"/>
      <c r="E6" s="24" t="s">
        <v>2</v>
      </c>
      <c r="F6" s="23">
        <v>5000</v>
      </c>
      <c r="G6" s="21"/>
      <c r="H6" s="21"/>
      <c r="I6" s="21"/>
      <c r="J6" s="4"/>
      <c r="K6" s="4"/>
    </row>
    <row r="7" spans="1:18" ht="19.95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8000</v>
      </c>
      <c r="G7" s="21"/>
      <c r="H7" s="21"/>
      <c r="I7" s="21"/>
      <c r="J7" s="4"/>
      <c r="K7" s="4"/>
    </row>
    <row r="8" spans="1:18" ht="19.95" customHeight="1" x14ac:dyDescent="0.25">
      <c r="A8" s="20"/>
      <c r="B8" s="21"/>
      <c r="C8" s="21"/>
      <c r="D8" s="21"/>
      <c r="E8" s="24" t="s">
        <v>26</v>
      </c>
      <c r="F8" s="23">
        <f>SUM(F7*0.06)</f>
        <v>480</v>
      </c>
      <c r="G8" s="21"/>
      <c r="H8" s="21" t="s">
        <v>11</v>
      </c>
      <c r="I8" s="21"/>
      <c r="J8" s="4"/>
      <c r="K8" s="4"/>
    </row>
    <row r="9" spans="1:18" ht="19.95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21"/>
      <c r="I9" s="21"/>
      <c r="J9" s="4"/>
      <c r="K9" s="4"/>
    </row>
    <row r="10" spans="1:18" ht="19.95" customHeight="1" x14ac:dyDescent="0.25">
      <c r="A10" s="20"/>
      <c r="B10" s="21"/>
      <c r="C10" s="21"/>
      <c r="D10" s="21"/>
      <c r="E10" s="24" t="s">
        <v>4</v>
      </c>
      <c r="F10" s="23">
        <f>SUM(F7-F8)</f>
        <v>7520</v>
      </c>
      <c r="G10" s="21"/>
      <c r="H10" s="21"/>
      <c r="I10" s="21"/>
      <c r="J10" s="4"/>
      <c r="K10" s="4"/>
    </row>
    <row r="11" spans="1:18" ht="19.95" customHeight="1" x14ac:dyDescent="0.25">
      <c r="A11" s="20"/>
      <c r="B11" s="21"/>
      <c r="C11" s="21"/>
      <c r="D11" s="21"/>
      <c r="E11" s="24" t="s">
        <v>11</v>
      </c>
      <c r="F11" s="25" t="s">
        <v>11</v>
      </c>
      <c r="G11" s="21"/>
      <c r="H11" s="21"/>
      <c r="I11" s="21"/>
      <c r="J11" s="4"/>
      <c r="K11" s="4"/>
      <c r="L11" s="15"/>
    </row>
    <row r="12" spans="1:18" ht="19.95" customHeight="1" x14ac:dyDescent="0.25">
      <c r="A12" s="20" t="s">
        <v>12</v>
      </c>
      <c r="B12" s="26">
        <f>SUM(F10*0.4)</f>
        <v>3008</v>
      </c>
      <c r="C12" s="26"/>
      <c r="D12" s="21"/>
      <c r="E12" s="27">
        <f>SUM(F10*0.2)</f>
        <v>1504</v>
      </c>
      <c r="F12" s="21"/>
      <c r="G12" s="21"/>
      <c r="H12" s="21"/>
      <c r="I12" s="28">
        <f>SUM(F10*0.4)</f>
        <v>3008</v>
      </c>
      <c r="J12" s="21"/>
      <c r="K12" s="21"/>
      <c r="L12" s="4"/>
      <c r="N12" s="52"/>
      <c r="R12" s="1"/>
    </row>
    <row r="13" spans="1:18" ht="19.95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21" t="s">
        <v>25</v>
      </c>
      <c r="I13" s="26"/>
      <c r="J13" s="21"/>
      <c r="K13" s="26" t="s">
        <v>22</v>
      </c>
      <c r="L13" s="21" t="s">
        <v>25</v>
      </c>
      <c r="N13" s="51" t="s">
        <v>119</v>
      </c>
      <c r="O13" s="26">
        <v>872.31999999999994</v>
      </c>
      <c r="P13" s="48"/>
      <c r="Q13">
        <v>721.92</v>
      </c>
      <c r="R13" s="1">
        <f>SUM(O13:Q13)</f>
        <v>1594.2399999999998</v>
      </c>
    </row>
    <row r="14" spans="1:18" ht="19.95" customHeight="1" x14ac:dyDescent="0.25">
      <c r="A14" s="21" t="s">
        <v>5</v>
      </c>
      <c r="B14" s="26">
        <f>SUM(B12*0.29)</f>
        <v>872.31999999999994</v>
      </c>
      <c r="C14" s="51" t="s">
        <v>119</v>
      </c>
      <c r="D14" s="71">
        <v>80</v>
      </c>
      <c r="E14" s="21" t="s">
        <v>5</v>
      </c>
      <c r="F14" s="29">
        <f>SUM(E12*0.4)</f>
        <v>601.6</v>
      </c>
      <c r="G14" s="54" t="s">
        <v>59</v>
      </c>
      <c r="H14" s="49">
        <v>80</v>
      </c>
      <c r="I14" s="21" t="s">
        <v>5</v>
      </c>
      <c r="J14" s="29">
        <f>SUM(I12*0.29)</f>
        <v>872.31999999999994</v>
      </c>
      <c r="K14" s="59" t="s">
        <v>117</v>
      </c>
      <c r="L14" s="49">
        <v>160</v>
      </c>
      <c r="N14" s="51" t="s">
        <v>59</v>
      </c>
      <c r="O14" s="26">
        <v>721.92</v>
      </c>
      <c r="P14" s="48">
        <v>601.6</v>
      </c>
      <c r="Q14">
        <v>872.32</v>
      </c>
      <c r="R14" s="1">
        <f t="shared" ref="R14:R15" si="0">SUM(O14:Q14)</f>
        <v>2195.84</v>
      </c>
    </row>
    <row r="15" spans="1:18" ht="19.95" customHeight="1" x14ac:dyDescent="0.25">
      <c r="A15" s="21" t="s">
        <v>6</v>
      </c>
      <c r="B15" s="26">
        <f>SUM(B12*0.24)</f>
        <v>721.92</v>
      </c>
      <c r="C15" s="51" t="s">
        <v>59</v>
      </c>
      <c r="D15" s="71">
        <v>74</v>
      </c>
      <c r="E15" s="21" t="s">
        <v>6</v>
      </c>
      <c r="F15" s="29">
        <f>SUM(E12*0.3)</f>
        <v>451.2</v>
      </c>
      <c r="G15" s="54"/>
      <c r="H15" s="49"/>
      <c r="I15" s="21" t="s">
        <v>6</v>
      </c>
      <c r="J15" s="29">
        <f>SUM(I12*0.24)</f>
        <v>721.92</v>
      </c>
      <c r="K15" s="59" t="s">
        <v>116</v>
      </c>
      <c r="L15" s="49">
        <v>80</v>
      </c>
      <c r="N15" s="51" t="s">
        <v>120</v>
      </c>
      <c r="O15" s="26">
        <v>571.52</v>
      </c>
      <c r="P15" s="48"/>
      <c r="Q15">
        <v>571.52</v>
      </c>
      <c r="R15" s="1">
        <f t="shared" si="0"/>
        <v>1143.04</v>
      </c>
    </row>
    <row r="16" spans="1:18" ht="19.95" customHeight="1" x14ac:dyDescent="0.25">
      <c r="A16" s="21" t="s">
        <v>7</v>
      </c>
      <c r="B16" s="26">
        <f>SUM(B12*0.19)</f>
        <v>571.52</v>
      </c>
      <c r="C16" s="51" t="s">
        <v>120</v>
      </c>
      <c r="D16" s="71">
        <v>65</v>
      </c>
      <c r="E16" s="21" t="s">
        <v>7</v>
      </c>
      <c r="F16" s="29">
        <f>SUM(E12*0.2)</f>
        <v>300.8</v>
      </c>
      <c r="G16" s="54"/>
      <c r="H16" s="49"/>
      <c r="I16" s="21" t="s">
        <v>7</v>
      </c>
      <c r="J16" s="29">
        <f>SUM(I12*0.19)</f>
        <v>571.52</v>
      </c>
      <c r="K16" s="59" t="s">
        <v>118</v>
      </c>
      <c r="L16" s="49">
        <v>65</v>
      </c>
      <c r="N16" s="52"/>
      <c r="R16" s="1"/>
    </row>
    <row r="17" spans="1:18" ht="19.95" customHeight="1" x14ac:dyDescent="0.3">
      <c r="A17" s="21" t="s">
        <v>8</v>
      </c>
      <c r="B17" s="26">
        <f>SUM(B12*0.14)</f>
        <v>421.12000000000006</v>
      </c>
      <c r="C17" s="52"/>
      <c r="D17" s="53"/>
      <c r="E17" s="21" t="s">
        <v>8</v>
      </c>
      <c r="F17" s="29">
        <f>SUM(E12*0.1)</f>
        <v>150.4</v>
      </c>
      <c r="G17" s="29"/>
      <c r="H17" s="21" t="s">
        <v>11</v>
      </c>
      <c r="I17" s="21" t="s">
        <v>8</v>
      </c>
      <c r="J17" s="29">
        <f>SUM(I12*0.14)</f>
        <v>421.12000000000006</v>
      </c>
      <c r="N17" s="52"/>
      <c r="R17" s="1"/>
    </row>
    <row r="18" spans="1:18" ht="19.95" customHeight="1" x14ac:dyDescent="0.3">
      <c r="A18" s="21" t="s">
        <v>9</v>
      </c>
      <c r="B18" s="26">
        <f>SUM(B12*0.09)</f>
        <v>270.71999999999997</v>
      </c>
      <c r="C18" s="52"/>
      <c r="D18" s="53"/>
      <c r="E18" s="21" t="s">
        <v>11</v>
      </c>
      <c r="F18" s="84"/>
      <c r="G18" s="29"/>
      <c r="H18" s="21"/>
      <c r="I18" s="21" t="s">
        <v>9</v>
      </c>
      <c r="J18" s="29">
        <f>SUM(I12*0.09)</f>
        <v>270.71999999999997</v>
      </c>
    </row>
    <row r="19" spans="1:18" ht="19.95" customHeight="1" x14ac:dyDescent="0.3">
      <c r="A19" s="21" t="s">
        <v>10</v>
      </c>
      <c r="B19" s="26">
        <f>SUM(B12*0.05)</f>
        <v>150.4</v>
      </c>
      <c r="C19" s="52"/>
      <c r="D19" s="53"/>
      <c r="E19" s="21" t="s">
        <v>11</v>
      </c>
      <c r="F19" s="26"/>
      <c r="G19" s="21"/>
      <c r="H19" s="21"/>
      <c r="I19" s="21" t="s">
        <v>10</v>
      </c>
      <c r="J19" s="29">
        <f>SUM(I12*0.05)</f>
        <v>150.4</v>
      </c>
    </row>
    <row r="20" spans="1:18" ht="19.95" customHeight="1" x14ac:dyDescent="0.25">
      <c r="A20" s="21"/>
      <c r="B20" s="21" t="s">
        <v>11</v>
      </c>
      <c r="C20" s="21"/>
      <c r="D20" s="58"/>
      <c r="E20" s="21"/>
      <c r="F20" s="35"/>
      <c r="G20" s="21" t="s">
        <v>132</v>
      </c>
      <c r="H20" s="21"/>
      <c r="I20" s="21"/>
      <c r="J20" s="21"/>
    </row>
    <row r="21" spans="1:18" ht="19.95" customHeight="1" x14ac:dyDescent="0.25">
      <c r="A21" s="21"/>
      <c r="B21" s="21" t="s">
        <v>13</v>
      </c>
      <c r="C21" s="21"/>
      <c r="D21" s="21"/>
      <c r="E21" s="21"/>
      <c r="F21" s="21"/>
      <c r="G21" s="21" t="s">
        <v>133</v>
      </c>
      <c r="H21" s="21"/>
      <c r="I21" s="21"/>
      <c r="J21" s="21"/>
    </row>
    <row r="22" spans="1:18" ht="19.95" customHeight="1" x14ac:dyDescent="0.25">
      <c r="A22" s="20"/>
      <c r="B22" s="35"/>
      <c r="C22" s="21" t="s">
        <v>122</v>
      </c>
      <c r="D22" s="21"/>
      <c r="E22" s="21"/>
      <c r="F22" s="24"/>
      <c r="G22" s="24"/>
      <c r="H22" s="21"/>
      <c r="I22" s="21"/>
      <c r="J22" s="21"/>
      <c r="K22" s="21" t="s">
        <v>122</v>
      </c>
    </row>
    <row r="23" spans="1:18" ht="19.95" customHeight="1" x14ac:dyDescent="0.25">
      <c r="A23" s="20"/>
      <c r="B23" s="21"/>
      <c r="C23" s="21" t="s">
        <v>121</v>
      </c>
      <c r="D23" s="21"/>
      <c r="E23" s="21"/>
      <c r="F23" s="24"/>
      <c r="G23" s="24"/>
      <c r="H23" s="21"/>
      <c r="I23" s="21"/>
      <c r="J23" s="21"/>
      <c r="K23" s="21" t="s">
        <v>121</v>
      </c>
    </row>
    <row r="24" spans="1:18" ht="20.100000000000001" customHeight="1" x14ac:dyDescent="0.25">
      <c r="A24" s="20"/>
      <c r="B24" s="35">
        <f>SUM(B14:B23)</f>
        <v>3007.9999999999995</v>
      </c>
      <c r="C24" s="21"/>
      <c r="D24" s="21"/>
      <c r="E24" s="21"/>
      <c r="F24" s="68">
        <f>SUM(F14:F23)</f>
        <v>1504</v>
      </c>
      <c r="G24" s="24"/>
      <c r="H24" s="21"/>
      <c r="I24" s="21"/>
      <c r="J24" s="29">
        <f>SUM(J14:J23)</f>
        <v>3007.9999999999995</v>
      </c>
      <c r="K24" s="21"/>
    </row>
    <row r="25" spans="1:18" ht="20.100000000000001" customHeight="1" x14ac:dyDescent="0.25"/>
    <row r="26" spans="1:18" ht="20.100000000000001" customHeight="1" x14ac:dyDescent="0.25"/>
    <row r="27" spans="1:18" ht="20.100000000000001" customHeight="1" x14ac:dyDescent="0.25"/>
  </sheetData>
  <pageMargins left="0.7" right="0.7" top="0.75" bottom="0.75" header="0.3" footer="0.3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2"/>
  <sheetViews>
    <sheetView view="pageBreakPreview" topLeftCell="D9" zoomScale="90" zoomScaleNormal="100" zoomScaleSheetLayoutView="90" workbookViewId="0">
      <selection activeCell="N14" sqref="N14:R22"/>
    </sheetView>
  </sheetViews>
  <sheetFormatPr defaultRowHeight="13.2" x14ac:dyDescent="0.25"/>
  <cols>
    <col min="1" max="1" width="8.5546875" customWidth="1"/>
    <col min="2" max="2" width="12.6640625" customWidth="1"/>
    <col min="3" max="3" width="21.77734375" customWidth="1"/>
    <col min="4" max="4" width="12.6640625" customWidth="1"/>
    <col min="5" max="5" width="11" customWidth="1"/>
    <col min="6" max="6" width="12.6640625" customWidth="1"/>
    <col min="7" max="7" width="20.33203125" customWidth="1"/>
    <col min="8" max="10" width="12.6640625" customWidth="1"/>
    <col min="11" max="11" width="17" customWidth="1"/>
    <col min="12" max="12" width="12.6640625" customWidth="1"/>
    <col min="13" max="13" width="7.109375" customWidth="1"/>
    <col min="14" max="15" width="12.6640625" customWidth="1"/>
  </cols>
  <sheetData>
    <row r="1" spans="1:18" ht="19.95" customHeight="1" x14ac:dyDescent="0.3">
      <c r="A1" s="46" t="s">
        <v>65</v>
      </c>
      <c r="B1" s="30"/>
      <c r="C1" s="30"/>
      <c r="D1" s="30"/>
      <c r="E1" s="31"/>
      <c r="F1" s="30"/>
      <c r="G1" s="30"/>
      <c r="H1" s="30"/>
      <c r="I1" s="30"/>
      <c r="J1" s="30"/>
      <c r="K1" s="30"/>
      <c r="L1" s="30"/>
    </row>
    <row r="2" spans="1:18" ht="19.95" customHeight="1" x14ac:dyDescent="0.3">
      <c r="A2" s="18" t="s">
        <v>66</v>
      </c>
      <c r="B2" s="30"/>
      <c r="C2" s="30"/>
      <c r="D2" s="30"/>
      <c r="E2" s="31"/>
      <c r="F2" s="30"/>
      <c r="G2" s="30"/>
      <c r="H2" s="30"/>
      <c r="I2" s="30"/>
      <c r="J2" s="30"/>
      <c r="K2" s="30"/>
      <c r="L2" s="30"/>
    </row>
    <row r="3" spans="1:18" ht="19.95" customHeight="1" x14ac:dyDescent="0.3">
      <c r="A3" s="19" t="s">
        <v>24</v>
      </c>
      <c r="B3" s="32"/>
      <c r="C3" s="33"/>
      <c r="D3" s="30"/>
      <c r="E3" s="31"/>
      <c r="F3" s="30"/>
      <c r="G3" s="30"/>
      <c r="H3" s="30"/>
      <c r="I3" s="30"/>
      <c r="J3" s="30"/>
      <c r="K3" s="30"/>
      <c r="L3" s="30"/>
    </row>
    <row r="4" spans="1:18" ht="19.95" customHeight="1" x14ac:dyDescent="0.25">
      <c r="A4" s="6"/>
      <c r="B4" s="7"/>
      <c r="C4" s="11"/>
      <c r="D4" s="7"/>
      <c r="E4" s="8"/>
      <c r="F4" s="7"/>
    </row>
    <row r="5" spans="1:18" ht="19.95" customHeight="1" x14ac:dyDescent="0.25">
      <c r="A5" s="20" t="s">
        <v>23</v>
      </c>
      <c r="B5" s="21"/>
      <c r="C5" s="34">
        <v>56</v>
      </c>
      <c r="D5" s="21" t="s">
        <v>1</v>
      </c>
      <c r="E5" s="22">
        <v>100</v>
      </c>
      <c r="F5" s="23">
        <f>SUM(C5*E5)</f>
        <v>5600</v>
      </c>
      <c r="G5" s="21"/>
      <c r="H5" s="21"/>
      <c r="I5" s="21"/>
    </row>
    <row r="6" spans="1:18" ht="19.95" customHeight="1" x14ac:dyDescent="0.25">
      <c r="A6" s="20"/>
      <c r="B6" s="21"/>
      <c r="C6" s="34"/>
      <c r="D6" s="21"/>
      <c r="E6" s="24" t="s">
        <v>2</v>
      </c>
      <c r="F6" s="23">
        <v>5000</v>
      </c>
      <c r="G6" s="21"/>
    </row>
    <row r="7" spans="1:18" ht="19.95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10600</v>
      </c>
      <c r="G7" s="21"/>
    </row>
    <row r="8" spans="1:18" ht="19.95" customHeight="1" x14ac:dyDescent="0.25">
      <c r="A8" s="20"/>
      <c r="B8" s="21" t="s">
        <v>11</v>
      </c>
      <c r="C8" s="21"/>
      <c r="D8" s="21"/>
      <c r="E8" s="24" t="s">
        <v>26</v>
      </c>
      <c r="F8" s="23">
        <f>SUM(F7*0.06)</f>
        <v>636</v>
      </c>
      <c r="G8" s="21"/>
    </row>
    <row r="9" spans="1:18" ht="19.95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</row>
    <row r="10" spans="1:18" ht="19.95" customHeight="1" x14ac:dyDescent="0.25">
      <c r="A10" s="20"/>
      <c r="B10" s="21"/>
      <c r="C10" s="21"/>
      <c r="D10" s="21"/>
      <c r="E10" s="24" t="s">
        <v>4</v>
      </c>
      <c r="F10" s="23">
        <f>SUM(F7-F8)</f>
        <v>9964</v>
      </c>
      <c r="G10" s="21"/>
      <c r="H10" s="21"/>
      <c r="I10" s="21"/>
    </row>
    <row r="11" spans="1:18" ht="19.95" customHeight="1" x14ac:dyDescent="0.25">
      <c r="A11" s="20"/>
      <c r="B11" s="21"/>
      <c r="C11" s="21"/>
      <c r="D11" s="21"/>
      <c r="E11" s="24" t="s">
        <v>11</v>
      </c>
      <c r="F11" s="25" t="s">
        <v>11</v>
      </c>
      <c r="G11" s="21"/>
      <c r="H11" s="21"/>
      <c r="I11" s="21"/>
    </row>
    <row r="12" spans="1:18" ht="19.95" customHeight="1" x14ac:dyDescent="0.25">
      <c r="A12" s="20" t="s">
        <v>12</v>
      </c>
      <c r="B12" s="26">
        <f>SUM(F10*0.4)</f>
        <v>3985.6000000000004</v>
      </c>
      <c r="C12" s="26"/>
      <c r="D12" s="21"/>
      <c r="E12" s="27">
        <f>SUM(F10*0.2)</f>
        <v>1992.8000000000002</v>
      </c>
      <c r="F12" s="21"/>
      <c r="G12" s="21"/>
      <c r="H12" s="21"/>
      <c r="I12" s="28">
        <f>SUM(F10*0.4)</f>
        <v>3985.6000000000004</v>
      </c>
      <c r="J12" s="21"/>
      <c r="K12" s="21"/>
      <c r="O12" s="48"/>
    </row>
    <row r="13" spans="1:18" ht="30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21" t="s">
        <v>25</v>
      </c>
      <c r="I13" s="26"/>
      <c r="J13" s="21"/>
      <c r="K13" s="21" t="s">
        <v>22</v>
      </c>
      <c r="L13" s="21" t="s">
        <v>25</v>
      </c>
      <c r="O13" s="48"/>
    </row>
    <row r="14" spans="1:18" ht="30" customHeight="1" x14ac:dyDescent="0.25">
      <c r="A14" s="21" t="s">
        <v>5</v>
      </c>
      <c r="B14" s="26">
        <f>SUM(B12*0.29)</f>
        <v>1155.8240000000001</v>
      </c>
      <c r="C14" s="52" t="s">
        <v>111</v>
      </c>
      <c r="D14" s="55">
        <v>17.706</v>
      </c>
      <c r="E14" s="21" t="s">
        <v>5</v>
      </c>
      <c r="F14" s="29">
        <f>SUM(E12*0.4)</f>
        <v>797.12000000000012</v>
      </c>
      <c r="G14" t="s">
        <v>57</v>
      </c>
      <c r="H14">
        <v>17.498000000000001</v>
      </c>
      <c r="I14" s="21" t="s">
        <v>5</v>
      </c>
      <c r="J14" s="29">
        <f>SUM(I12*0.29)</f>
        <v>1155.8240000000001</v>
      </c>
      <c r="K14" s="49" t="s">
        <v>57</v>
      </c>
      <c r="L14" s="82">
        <v>35.204000000000001</v>
      </c>
      <c r="N14" s="52" t="s">
        <v>111</v>
      </c>
      <c r="O14" s="64">
        <v>1155.8240000000001</v>
      </c>
      <c r="P14" s="64">
        <v>797.12</v>
      </c>
      <c r="Q14" s="64">
        <v>1155.82</v>
      </c>
      <c r="R14" s="64">
        <f>SUM(O14:Q14)</f>
        <v>3108.7640000000001</v>
      </c>
    </row>
    <row r="15" spans="1:18" ht="30" customHeight="1" x14ac:dyDescent="0.25">
      <c r="A15" s="21" t="s">
        <v>6</v>
      </c>
      <c r="B15" s="26">
        <f>SUM(B12*0.24)</f>
        <v>956.5440000000001</v>
      </c>
      <c r="C15" s="52" t="s">
        <v>58</v>
      </c>
      <c r="D15" s="55">
        <v>17.783999999999999</v>
      </c>
      <c r="E15" s="21" t="s">
        <v>6</v>
      </c>
      <c r="F15" s="29">
        <f>SUM(E12*0.3)</f>
        <v>597.84</v>
      </c>
      <c r="G15" t="s">
        <v>130</v>
      </c>
      <c r="H15">
        <v>17.577000000000002</v>
      </c>
      <c r="I15" s="21" t="s">
        <v>6</v>
      </c>
      <c r="J15" s="29">
        <f>SUM(I12*0.24)</f>
        <v>956.5440000000001</v>
      </c>
      <c r="K15" s="49" t="s">
        <v>130</v>
      </c>
      <c r="L15" s="82">
        <v>35.651000000000003</v>
      </c>
      <c r="N15" s="52" t="s">
        <v>58</v>
      </c>
      <c r="O15" s="64">
        <v>956.5440000000001</v>
      </c>
      <c r="P15" s="64">
        <v>199.28</v>
      </c>
      <c r="Q15" s="64">
        <v>757.26</v>
      </c>
      <c r="R15" s="64">
        <f t="shared" ref="R15:R22" si="0">SUM(O15:Q15)</f>
        <v>1913.0840000000001</v>
      </c>
    </row>
    <row r="16" spans="1:18" ht="30" customHeight="1" x14ac:dyDescent="0.25">
      <c r="A16" s="21" t="s">
        <v>7</v>
      </c>
      <c r="B16" s="26">
        <f>SUM(B12*0.19)</f>
        <v>757.26400000000012</v>
      </c>
      <c r="C16" s="52" t="s">
        <v>112</v>
      </c>
      <c r="D16" s="55">
        <v>17.827000000000002</v>
      </c>
      <c r="E16" s="21" t="s">
        <v>7</v>
      </c>
      <c r="F16" s="29">
        <f>SUM(E12*0.2)</f>
        <v>398.56000000000006</v>
      </c>
      <c r="G16" t="s">
        <v>55</v>
      </c>
      <c r="H16">
        <v>17.776</v>
      </c>
      <c r="I16" s="21" t="s">
        <v>7</v>
      </c>
      <c r="J16" s="29">
        <f>SUM(I12*0.19)</f>
        <v>757.26400000000012</v>
      </c>
      <c r="K16" s="49" t="s">
        <v>56</v>
      </c>
      <c r="L16" s="82">
        <v>35.734999999999999</v>
      </c>
      <c r="N16" s="52" t="s">
        <v>112</v>
      </c>
      <c r="O16" s="64">
        <v>757.26400000000012</v>
      </c>
      <c r="P16" s="64"/>
      <c r="Q16" s="64">
        <v>199.28</v>
      </c>
      <c r="R16" s="64">
        <f t="shared" si="0"/>
        <v>956.5440000000001</v>
      </c>
    </row>
    <row r="17" spans="1:18" ht="30" customHeight="1" x14ac:dyDescent="0.25">
      <c r="A17" s="21" t="s">
        <v>8</v>
      </c>
      <c r="B17" s="26">
        <f>SUM(B12*0.14)</f>
        <v>557.98400000000015</v>
      </c>
      <c r="C17" s="52" t="s">
        <v>113</v>
      </c>
      <c r="D17" s="55">
        <v>17.902000000000001</v>
      </c>
      <c r="E17" s="21" t="s">
        <v>8</v>
      </c>
      <c r="F17" s="29">
        <f>SUM(E12*0.1)</f>
        <v>199.28000000000003</v>
      </c>
      <c r="G17" t="s">
        <v>56</v>
      </c>
      <c r="H17">
        <v>17.951000000000001</v>
      </c>
      <c r="I17" s="21" t="s">
        <v>8</v>
      </c>
      <c r="J17" s="29">
        <f>SUM(I12*0.14)</f>
        <v>557.98400000000015</v>
      </c>
      <c r="K17" s="49" t="s">
        <v>55</v>
      </c>
      <c r="L17" s="82">
        <v>35.989000000000004</v>
      </c>
      <c r="N17" s="52" t="s">
        <v>113</v>
      </c>
      <c r="O17" s="64">
        <v>557.98400000000015</v>
      </c>
      <c r="P17" s="64"/>
      <c r="Q17" s="64"/>
      <c r="R17" s="64">
        <f t="shared" si="0"/>
        <v>557.98400000000015</v>
      </c>
    </row>
    <row r="18" spans="1:18" ht="30" customHeight="1" x14ac:dyDescent="0.25">
      <c r="A18" s="21" t="s">
        <v>9</v>
      </c>
      <c r="B18" s="26">
        <f>SUM(B12*0.09)</f>
        <v>358.70400000000001</v>
      </c>
      <c r="C18" s="52" t="s">
        <v>114</v>
      </c>
      <c r="D18" s="55">
        <v>18.033999999999999</v>
      </c>
      <c r="E18" s="21"/>
      <c r="F18" s="26"/>
      <c r="G18" s="54"/>
      <c r="H18" s="49"/>
      <c r="I18" s="21" t="s">
        <v>9</v>
      </c>
      <c r="J18" s="29">
        <f>SUM(I12*0.09)</f>
        <v>358.70400000000001</v>
      </c>
      <c r="K18" s="83" t="s">
        <v>131</v>
      </c>
      <c r="L18" s="82">
        <v>36.112000000000002</v>
      </c>
      <c r="N18" s="52" t="s">
        <v>114</v>
      </c>
      <c r="O18" s="64">
        <v>358.70400000000001</v>
      </c>
      <c r="P18" s="64"/>
      <c r="Q18" s="64"/>
      <c r="R18" s="64">
        <f t="shared" si="0"/>
        <v>358.70400000000001</v>
      </c>
    </row>
    <row r="19" spans="1:18" ht="30" customHeight="1" x14ac:dyDescent="0.25">
      <c r="A19" s="21" t="s">
        <v>10</v>
      </c>
      <c r="B19" s="26">
        <f>SUM(B12*0.05)</f>
        <v>199.28000000000003</v>
      </c>
      <c r="C19" s="52" t="s">
        <v>115</v>
      </c>
      <c r="D19" s="55">
        <v>18.045999999999999</v>
      </c>
      <c r="E19" s="21"/>
      <c r="F19" s="26"/>
      <c r="G19" s="54"/>
      <c r="H19" s="49"/>
      <c r="I19" s="21" t="s">
        <v>10</v>
      </c>
      <c r="J19" s="29">
        <f>SUM(I12*0.05)</f>
        <v>199.28000000000003</v>
      </c>
      <c r="K19" s="83" t="s">
        <v>110</v>
      </c>
      <c r="L19" s="82">
        <v>36.158000000000001</v>
      </c>
      <c r="N19" s="52" t="s">
        <v>115</v>
      </c>
      <c r="O19" s="64">
        <v>199.28000000000003</v>
      </c>
      <c r="P19" s="64"/>
      <c r="Q19" s="64"/>
      <c r="R19" s="64">
        <f t="shared" si="0"/>
        <v>199.28000000000003</v>
      </c>
    </row>
    <row r="20" spans="1:18" ht="30" customHeight="1" x14ac:dyDescent="0.25">
      <c r="A20" s="21"/>
      <c r="B20" s="26"/>
      <c r="C20" s="52"/>
      <c r="D20" s="55"/>
      <c r="E20" s="21"/>
      <c r="F20" s="21"/>
      <c r="G20" s="21"/>
      <c r="H20" s="21"/>
      <c r="I20" s="21"/>
      <c r="J20" s="29"/>
      <c r="K20" s="7"/>
      <c r="N20" s="52" t="s">
        <v>136</v>
      </c>
      <c r="O20" s="64"/>
      <c r="P20" s="64">
        <v>597.84</v>
      </c>
      <c r="Q20" s="64">
        <v>956.54</v>
      </c>
      <c r="R20" s="64">
        <f t="shared" si="0"/>
        <v>1554.38</v>
      </c>
    </row>
    <row r="21" spans="1:18" ht="30" customHeight="1" x14ac:dyDescent="0.25">
      <c r="A21" s="21"/>
      <c r="B21" s="26"/>
      <c r="C21" s="52"/>
      <c r="D21" s="55"/>
      <c r="I21" s="21"/>
      <c r="J21" s="29"/>
      <c r="K21" s="7"/>
      <c r="N21" s="52" t="s">
        <v>137</v>
      </c>
      <c r="O21" s="64"/>
      <c r="P21" s="64">
        <v>398.56</v>
      </c>
      <c r="Q21" s="64">
        <v>557.98</v>
      </c>
      <c r="R21" s="64">
        <f t="shared" si="0"/>
        <v>956.54</v>
      </c>
    </row>
    <row r="22" spans="1:18" ht="30" customHeight="1" x14ac:dyDescent="0.25">
      <c r="B22" s="10">
        <f>SUM(B14:B21)</f>
        <v>3985.6000000000013</v>
      </c>
      <c r="F22" s="10">
        <f>SUM(F14:F21)</f>
        <v>1992.8</v>
      </c>
      <c r="J22" s="68">
        <f>SUM(J14:J21)</f>
        <v>3985.6000000000013</v>
      </c>
      <c r="N22" s="66" t="s">
        <v>138</v>
      </c>
      <c r="O22" s="64"/>
      <c r="P22" s="64"/>
      <c r="Q22" s="64">
        <v>358.7</v>
      </c>
      <c r="R22" s="64">
        <f t="shared" si="0"/>
        <v>358.7</v>
      </c>
    </row>
    <row r="23" spans="1:18" ht="30" customHeight="1" x14ac:dyDescent="0.25"/>
    <row r="24" spans="1:18" ht="30" customHeight="1" x14ac:dyDescent="0.25"/>
    <row r="25" spans="1:18" ht="20.100000000000001" customHeight="1" x14ac:dyDescent="0.25"/>
    <row r="26" spans="1:18" ht="20.100000000000001" customHeight="1" x14ac:dyDescent="0.25"/>
    <row r="27" spans="1:18" ht="20.100000000000001" customHeight="1" x14ac:dyDescent="0.25"/>
    <row r="28" spans="1:18" ht="20.100000000000001" customHeight="1" x14ac:dyDescent="0.25"/>
    <row r="29" spans="1:18" ht="20.100000000000001" customHeight="1" x14ac:dyDescent="0.25"/>
    <row r="30" spans="1:18" ht="20.100000000000001" customHeight="1" x14ac:dyDescent="0.25"/>
    <row r="31" spans="1:18" ht="20.100000000000001" customHeight="1" x14ac:dyDescent="0.25"/>
    <row r="32" spans="1:18" ht="20.100000000000001" customHeight="1" x14ac:dyDescent="0.25"/>
  </sheetData>
  <pageMargins left="0.7" right="0.7" top="0.75" bottom="0.75" header="0.3" footer="0.3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1"/>
  <sheetViews>
    <sheetView view="pageBreakPreview" topLeftCell="A3" zoomScale="90" zoomScaleNormal="100" zoomScaleSheetLayoutView="90" workbookViewId="0">
      <selection activeCell="N14" sqref="N14:R20"/>
    </sheetView>
  </sheetViews>
  <sheetFormatPr defaultRowHeight="13.2" x14ac:dyDescent="0.25"/>
  <cols>
    <col min="1" max="1" width="7.5546875" customWidth="1"/>
    <col min="2" max="2" width="12.6640625" customWidth="1"/>
    <col min="3" max="3" width="15.21875" customWidth="1"/>
    <col min="4" max="4" width="10.5546875" customWidth="1"/>
    <col min="5" max="6" width="12.6640625" customWidth="1"/>
    <col min="7" max="7" width="18.21875" customWidth="1"/>
    <col min="8" max="8" width="10.33203125" style="57" customWidth="1"/>
    <col min="9" max="10" width="12.6640625" customWidth="1"/>
    <col min="11" max="11" width="21.109375" customWidth="1"/>
    <col min="12" max="12" width="11.88671875" customWidth="1"/>
    <col min="13" max="14" width="12.6640625" customWidth="1"/>
  </cols>
  <sheetData>
    <row r="1" spans="1:18" ht="19.95" customHeight="1" x14ac:dyDescent="0.3">
      <c r="A1" s="46" t="s">
        <v>65</v>
      </c>
      <c r="B1" s="30"/>
      <c r="C1" s="30"/>
      <c r="D1" s="30"/>
      <c r="E1" s="31"/>
      <c r="F1" s="30"/>
      <c r="G1" s="30"/>
      <c r="H1" s="56"/>
      <c r="I1" s="30"/>
      <c r="J1" s="30"/>
      <c r="K1" s="30"/>
      <c r="L1" s="30"/>
    </row>
    <row r="2" spans="1:18" ht="19.95" customHeight="1" x14ac:dyDescent="0.3">
      <c r="A2" s="18" t="s">
        <v>66</v>
      </c>
      <c r="B2" s="30"/>
      <c r="C2" s="30"/>
      <c r="D2" s="30"/>
      <c r="E2" s="31"/>
      <c r="F2" s="30"/>
      <c r="G2" s="30"/>
      <c r="H2" s="56"/>
      <c r="I2" s="30"/>
      <c r="J2" s="30"/>
      <c r="K2" s="30"/>
      <c r="L2" s="30"/>
    </row>
    <row r="3" spans="1:18" ht="19.95" customHeight="1" x14ac:dyDescent="0.3">
      <c r="A3" s="19" t="s">
        <v>29</v>
      </c>
      <c r="B3" s="32"/>
      <c r="C3" s="33"/>
      <c r="D3" s="30"/>
      <c r="E3" s="31"/>
      <c r="F3" s="30"/>
      <c r="G3" s="30"/>
      <c r="H3" s="56"/>
      <c r="I3" s="30"/>
      <c r="J3" s="30"/>
      <c r="K3" s="30"/>
      <c r="L3" s="30"/>
    </row>
    <row r="4" spans="1:18" ht="19.95" customHeight="1" x14ac:dyDescent="0.25">
      <c r="A4" s="6"/>
      <c r="B4" s="7"/>
      <c r="C4" s="11"/>
      <c r="D4" s="7"/>
      <c r="E4" s="8"/>
      <c r="F4" s="7"/>
    </row>
    <row r="5" spans="1:18" ht="19.95" customHeight="1" x14ac:dyDescent="0.25">
      <c r="A5" s="20" t="s">
        <v>23</v>
      </c>
      <c r="B5" s="21"/>
      <c r="C5" s="34">
        <v>53</v>
      </c>
      <c r="D5" s="21" t="s">
        <v>1</v>
      </c>
      <c r="E5" s="22">
        <v>100</v>
      </c>
      <c r="F5" s="23">
        <f>SUM(C5*E5)</f>
        <v>5300</v>
      </c>
      <c r="G5" s="21"/>
      <c r="H5" s="58"/>
      <c r="I5" s="21"/>
      <c r="N5" s="48"/>
    </row>
    <row r="6" spans="1:18" ht="19.95" customHeight="1" x14ac:dyDescent="0.25">
      <c r="A6" s="20"/>
      <c r="B6" s="21"/>
      <c r="C6" s="34"/>
      <c r="D6" s="21"/>
      <c r="E6" s="24" t="s">
        <v>2</v>
      </c>
      <c r="F6" s="23">
        <v>5000</v>
      </c>
      <c r="G6" s="21"/>
      <c r="H6" s="58"/>
      <c r="I6" s="21"/>
      <c r="N6" s="48"/>
    </row>
    <row r="7" spans="1:18" ht="19.95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10300</v>
      </c>
      <c r="G7" s="21"/>
      <c r="H7" s="58"/>
      <c r="I7" s="21"/>
      <c r="N7" s="48"/>
    </row>
    <row r="8" spans="1:18" ht="19.95" customHeight="1" x14ac:dyDescent="0.25">
      <c r="A8" s="20"/>
      <c r="B8" s="21" t="s">
        <v>11</v>
      </c>
      <c r="C8" s="21"/>
      <c r="D8" s="21"/>
      <c r="E8" s="24" t="s">
        <v>26</v>
      </c>
      <c r="F8" s="23">
        <f>SUM(F7*0.06)</f>
        <v>618</v>
      </c>
      <c r="G8" s="21"/>
      <c r="H8" s="58" t="s">
        <v>11</v>
      </c>
      <c r="I8" s="21"/>
      <c r="N8" s="48"/>
    </row>
    <row r="9" spans="1:18" ht="19.95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58"/>
      <c r="I9" s="21"/>
      <c r="N9" s="48"/>
    </row>
    <row r="10" spans="1:18" ht="19.95" customHeight="1" x14ac:dyDescent="0.25">
      <c r="A10" s="20"/>
      <c r="B10" s="21"/>
      <c r="C10" s="21"/>
      <c r="D10" s="21"/>
      <c r="E10" s="24" t="s">
        <v>4</v>
      </c>
      <c r="F10" s="23">
        <f>SUM(F7-F8)</f>
        <v>9682</v>
      </c>
      <c r="G10" s="21"/>
      <c r="H10" s="58"/>
      <c r="I10" s="21"/>
      <c r="N10" s="48"/>
    </row>
    <row r="11" spans="1:18" ht="19.95" customHeight="1" x14ac:dyDescent="0.25">
      <c r="A11" s="20"/>
      <c r="B11" s="21"/>
      <c r="C11" s="21"/>
      <c r="D11" s="21"/>
      <c r="E11" s="24" t="s">
        <v>11</v>
      </c>
      <c r="F11" s="25" t="s">
        <v>11</v>
      </c>
      <c r="G11" s="21"/>
      <c r="H11" s="58"/>
      <c r="I11" s="21"/>
      <c r="N11" s="48"/>
    </row>
    <row r="12" spans="1:18" ht="19.95" customHeight="1" x14ac:dyDescent="0.25">
      <c r="A12" s="20" t="s">
        <v>12</v>
      </c>
      <c r="B12" s="26">
        <f>SUM(F10*0.4)</f>
        <v>3872.8</v>
      </c>
      <c r="C12" s="26"/>
      <c r="D12" s="21"/>
      <c r="E12" s="27">
        <f>SUM(F10*0.2)</f>
        <v>1936.4</v>
      </c>
      <c r="F12" s="21"/>
      <c r="G12" s="21"/>
      <c r="H12" s="58"/>
      <c r="I12" s="28">
        <f>SUM(F10*0.4)</f>
        <v>3872.8</v>
      </c>
      <c r="J12" s="21"/>
      <c r="K12" s="21"/>
      <c r="N12" s="48"/>
    </row>
    <row r="13" spans="1:18" ht="19.95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58" t="s">
        <v>25</v>
      </c>
      <c r="I13" s="26"/>
      <c r="J13" s="21"/>
      <c r="K13" s="21" t="s">
        <v>22</v>
      </c>
      <c r="L13" s="21" t="s">
        <v>25</v>
      </c>
    </row>
    <row r="14" spans="1:18" ht="30" customHeight="1" x14ac:dyDescent="0.25">
      <c r="A14" s="21" t="s">
        <v>5</v>
      </c>
      <c r="B14" s="26">
        <f>SUM(B12*0.29)</f>
        <v>1123.1120000000001</v>
      </c>
      <c r="C14" s="69" t="s">
        <v>84</v>
      </c>
      <c r="D14" s="55">
        <v>2.79</v>
      </c>
      <c r="E14" s="21" t="s">
        <v>5</v>
      </c>
      <c r="F14" s="29">
        <f>SUM(E12*0.4)</f>
        <v>774.56000000000006</v>
      </c>
      <c r="G14" s="47" t="s">
        <v>82</v>
      </c>
      <c r="H14" s="49">
        <v>2.94</v>
      </c>
      <c r="I14" s="21" t="s">
        <v>5</v>
      </c>
      <c r="J14" s="29">
        <f>SUM(I12*0.29)</f>
        <v>1123.1120000000001</v>
      </c>
      <c r="K14" t="s">
        <v>82</v>
      </c>
      <c r="L14">
        <v>5.75</v>
      </c>
      <c r="N14" s="69" t="s">
        <v>84</v>
      </c>
      <c r="O14" s="48">
        <v>1123.1120000000001</v>
      </c>
      <c r="P14">
        <v>193.64</v>
      </c>
      <c r="Q14">
        <v>735.83</v>
      </c>
      <c r="R14" s="64">
        <f>SUM(O14:Q14)</f>
        <v>2052.5819999999999</v>
      </c>
    </row>
    <row r="15" spans="1:18" ht="30" customHeight="1" x14ac:dyDescent="0.25">
      <c r="A15" s="21" t="s">
        <v>6</v>
      </c>
      <c r="B15" s="26">
        <f>SUM(B12*0.24)</f>
        <v>929.47199999999998</v>
      </c>
      <c r="C15" s="69" t="s">
        <v>85</v>
      </c>
      <c r="D15" s="55">
        <v>2.81</v>
      </c>
      <c r="E15" s="21" t="s">
        <v>6</v>
      </c>
      <c r="F15" s="29">
        <f>SUM(E12*0.3)</f>
        <v>580.91999999999996</v>
      </c>
      <c r="G15" s="47" t="s">
        <v>123</v>
      </c>
      <c r="H15" s="49">
        <v>3.36</v>
      </c>
      <c r="I15" s="21" t="s">
        <v>6</v>
      </c>
      <c r="J15" s="29">
        <f>SUM(I12*0.24)</f>
        <v>929.47199999999998</v>
      </c>
      <c r="K15" t="s">
        <v>123</v>
      </c>
      <c r="L15" s="64">
        <v>6.68</v>
      </c>
      <c r="N15" s="69" t="s">
        <v>85</v>
      </c>
      <c r="O15" s="48">
        <v>929.47199999999998</v>
      </c>
      <c r="P15">
        <v>774.56</v>
      </c>
      <c r="Q15">
        <v>1123.1099999999999</v>
      </c>
      <c r="R15" s="64">
        <f t="shared" ref="R15:R20" si="0">SUM(O15:Q15)</f>
        <v>2827.1419999999998</v>
      </c>
    </row>
    <row r="16" spans="1:18" ht="30" customHeight="1" x14ac:dyDescent="0.25">
      <c r="A16" s="21" t="s">
        <v>7</v>
      </c>
      <c r="B16" s="26">
        <f>SUM(B12*0.19)</f>
        <v>735.83199999999999</v>
      </c>
      <c r="C16" s="69" t="s">
        <v>45</v>
      </c>
      <c r="D16" s="55">
        <v>2.96</v>
      </c>
      <c r="E16" s="21" t="s">
        <v>7</v>
      </c>
      <c r="F16" s="29">
        <f>SUM(E12*0.2)</f>
        <v>387.28000000000003</v>
      </c>
      <c r="G16" s="47" t="s">
        <v>83</v>
      </c>
      <c r="H16" s="49">
        <v>3.7</v>
      </c>
      <c r="I16" s="21" t="s">
        <v>7</v>
      </c>
      <c r="J16" s="29">
        <f>SUM(I12*0.19)</f>
        <v>735.83199999999999</v>
      </c>
      <c r="K16" t="s">
        <v>81</v>
      </c>
      <c r="L16" s="64">
        <v>6.71</v>
      </c>
      <c r="N16" s="69" t="s">
        <v>45</v>
      </c>
      <c r="O16" s="48">
        <v>735.83199999999999</v>
      </c>
      <c r="Q16">
        <v>193.64</v>
      </c>
      <c r="R16" s="64">
        <f t="shared" si="0"/>
        <v>929.47199999999998</v>
      </c>
    </row>
    <row r="17" spans="1:18" ht="30" customHeight="1" x14ac:dyDescent="0.25">
      <c r="A17" s="21" t="s">
        <v>8</v>
      </c>
      <c r="B17" s="26">
        <f>SUM(B12*0.14)</f>
        <v>542.19200000000012</v>
      </c>
      <c r="C17" s="69" t="s">
        <v>44</v>
      </c>
      <c r="D17" s="55">
        <v>2.97</v>
      </c>
      <c r="E17" s="21" t="s">
        <v>8</v>
      </c>
      <c r="F17" s="29">
        <f>SUM(E12*0.1)</f>
        <v>193.64000000000001</v>
      </c>
      <c r="G17" s="47" t="s">
        <v>81</v>
      </c>
      <c r="H17" s="49">
        <v>3.92</v>
      </c>
      <c r="I17" s="21" t="s">
        <v>8</v>
      </c>
      <c r="J17" s="29">
        <f>SUM(I12*0.14)</f>
        <v>542.19200000000012</v>
      </c>
      <c r="K17" t="s">
        <v>83</v>
      </c>
      <c r="L17" s="64">
        <v>6.85</v>
      </c>
      <c r="N17" s="69" t="s">
        <v>44</v>
      </c>
      <c r="O17" s="48">
        <v>542.19200000000012</v>
      </c>
      <c r="Q17">
        <v>348.55</v>
      </c>
      <c r="R17" s="64">
        <f t="shared" si="0"/>
        <v>890.74200000000019</v>
      </c>
    </row>
    <row r="18" spans="1:18" ht="30" customHeight="1" x14ac:dyDescent="0.25">
      <c r="A18" s="21" t="s">
        <v>9</v>
      </c>
      <c r="B18" s="26">
        <f>SUM(B12*0.09)</f>
        <v>348.55200000000002</v>
      </c>
      <c r="C18" s="69" t="s">
        <v>86</v>
      </c>
      <c r="D18" s="55">
        <v>3.15</v>
      </c>
      <c r="E18" s="21"/>
      <c r="F18" s="26"/>
      <c r="G18" s="29"/>
      <c r="H18" s="58"/>
      <c r="I18" s="21" t="s">
        <v>9</v>
      </c>
      <c r="J18" s="29">
        <f>SUM(I12*0.09)</f>
        <v>348.55200000000002</v>
      </c>
      <c r="K18" t="s">
        <v>42</v>
      </c>
      <c r="L18" s="64">
        <v>15.540000000000001</v>
      </c>
      <c r="N18" s="69" t="s">
        <v>86</v>
      </c>
      <c r="O18" s="48">
        <v>348.55200000000002</v>
      </c>
      <c r="P18">
        <v>387.28</v>
      </c>
      <c r="Q18">
        <v>542.19000000000005</v>
      </c>
      <c r="R18" s="64">
        <f t="shared" si="0"/>
        <v>1278.0219999999999</v>
      </c>
    </row>
    <row r="19" spans="1:18" ht="30" customHeight="1" x14ac:dyDescent="0.25">
      <c r="A19" s="21" t="s">
        <v>10</v>
      </c>
      <c r="B19" s="26">
        <f>SUM(B12*0.05)</f>
        <v>193.64000000000001</v>
      </c>
      <c r="C19" s="69" t="s">
        <v>87</v>
      </c>
      <c r="D19" s="55">
        <v>3.17</v>
      </c>
      <c r="E19" s="21"/>
      <c r="F19" s="26"/>
      <c r="G19" s="35"/>
      <c r="H19" s="58"/>
      <c r="I19" s="21" t="s">
        <v>10</v>
      </c>
      <c r="J19" s="29">
        <f>SUM(I12*0.05)</f>
        <v>193.64000000000001</v>
      </c>
      <c r="K19" t="s">
        <v>43</v>
      </c>
      <c r="L19" s="64">
        <v>2.96</v>
      </c>
      <c r="N19" s="69" t="s">
        <v>87</v>
      </c>
      <c r="O19" s="48">
        <v>193.64000000000001</v>
      </c>
      <c r="Q19" s="64"/>
      <c r="R19" s="64">
        <f t="shared" si="0"/>
        <v>193.64000000000001</v>
      </c>
    </row>
    <row r="20" spans="1:18" ht="30" customHeight="1" x14ac:dyDescent="0.3">
      <c r="A20" s="21"/>
      <c r="B20" s="26"/>
      <c r="C20" s="52"/>
      <c r="D20" s="53"/>
      <c r="E20" s="21"/>
      <c r="F20" s="35"/>
      <c r="G20" s="21"/>
      <c r="H20" s="58"/>
      <c r="I20" s="21"/>
      <c r="J20" s="29"/>
      <c r="K20" s="47"/>
      <c r="N20" s="52" t="s">
        <v>124</v>
      </c>
      <c r="O20" s="64"/>
      <c r="P20" s="64">
        <v>580.91999999999996</v>
      </c>
      <c r="Q20" s="64">
        <v>929.47</v>
      </c>
      <c r="R20" s="64">
        <f t="shared" si="0"/>
        <v>1510.3899999999999</v>
      </c>
    </row>
    <row r="21" spans="1:18" ht="30" customHeight="1" x14ac:dyDescent="0.3">
      <c r="A21" s="21"/>
      <c r="B21" s="26"/>
      <c r="C21" s="52"/>
      <c r="D21" s="53"/>
      <c r="I21" s="21"/>
      <c r="J21" s="29"/>
      <c r="K21" s="47"/>
      <c r="N21" s="52"/>
      <c r="O21" s="64"/>
      <c r="P21" s="64"/>
      <c r="Q21" s="64"/>
      <c r="R21" s="64"/>
    </row>
    <row r="22" spans="1:18" ht="30" customHeight="1" x14ac:dyDescent="0.25">
      <c r="B22" s="10">
        <f>SUM(B14:B21)</f>
        <v>3872.7999999999997</v>
      </c>
      <c r="F22" s="70">
        <f>SUM(F14:F21)</f>
        <v>1936.4</v>
      </c>
      <c r="J22" s="68">
        <f>SUM(J14:J21)</f>
        <v>3872.7999999999997</v>
      </c>
    </row>
    <row r="23" spans="1:18" ht="30" customHeight="1" x14ac:dyDescent="0.25">
      <c r="F23" s="4"/>
    </row>
    <row r="24" spans="1:18" ht="20.100000000000001" customHeight="1" x14ac:dyDescent="0.25"/>
    <row r="25" spans="1:18" ht="20.100000000000001" customHeight="1" x14ac:dyDescent="0.25"/>
    <row r="26" spans="1:18" ht="20.100000000000001" customHeight="1" x14ac:dyDescent="0.25"/>
    <row r="27" spans="1:18" ht="20.100000000000001" customHeight="1" x14ac:dyDescent="0.25"/>
    <row r="28" spans="1:18" ht="20.100000000000001" customHeight="1" x14ac:dyDescent="0.25"/>
    <row r="29" spans="1:18" ht="20.100000000000001" customHeight="1" x14ac:dyDescent="0.25"/>
    <row r="30" spans="1:18" ht="20.100000000000001" customHeight="1" x14ac:dyDescent="0.25"/>
    <row r="31" spans="1:18" ht="20.100000000000001" customHeight="1" x14ac:dyDescent="0.25"/>
  </sheetData>
  <pageMargins left="0.7" right="0.7" top="0.75" bottom="0.7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0"/>
  <sheetViews>
    <sheetView view="pageBreakPreview" zoomScale="80" zoomScaleNormal="100" zoomScaleSheetLayoutView="80" workbookViewId="0"/>
  </sheetViews>
  <sheetFormatPr defaultRowHeight="13.2" x14ac:dyDescent="0.25"/>
  <cols>
    <col min="1" max="1" width="9" customWidth="1"/>
    <col min="2" max="2" width="12.6640625" customWidth="1"/>
    <col min="3" max="3" width="25.21875" customWidth="1"/>
    <col min="4" max="6" width="12.6640625" customWidth="1"/>
    <col min="7" max="7" width="23.21875" customWidth="1"/>
    <col min="8" max="8" width="10.109375" customWidth="1"/>
    <col min="9" max="10" width="12.6640625" customWidth="1"/>
    <col min="11" max="11" width="21.109375" customWidth="1"/>
    <col min="12" max="12" width="12.6640625" customWidth="1"/>
    <col min="13" max="13" width="7.77734375" customWidth="1"/>
    <col min="14" max="14" width="17.5546875" customWidth="1"/>
  </cols>
  <sheetData>
    <row r="1" spans="1:18" ht="19.95" customHeight="1" x14ac:dyDescent="0.3">
      <c r="A1" s="46" t="s">
        <v>65</v>
      </c>
      <c r="B1" s="30"/>
      <c r="C1" s="30"/>
      <c r="D1" s="30"/>
      <c r="E1" s="31"/>
      <c r="F1" s="30"/>
      <c r="G1" s="30"/>
      <c r="H1" s="30"/>
      <c r="I1" s="30"/>
      <c r="J1" s="30"/>
      <c r="K1" s="30"/>
      <c r="L1" s="30"/>
    </row>
    <row r="2" spans="1:18" ht="19.95" customHeight="1" x14ac:dyDescent="0.3">
      <c r="A2" s="18" t="s">
        <v>66</v>
      </c>
      <c r="B2" s="30"/>
      <c r="C2" s="30"/>
      <c r="D2" s="30"/>
      <c r="E2" s="31"/>
      <c r="F2" s="30"/>
      <c r="G2" s="30"/>
      <c r="H2" s="30"/>
      <c r="I2" s="30"/>
      <c r="J2" s="30"/>
      <c r="K2" s="30"/>
      <c r="L2" s="30"/>
    </row>
    <row r="3" spans="1:18" ht="19.95" customHeight="1" x14ac:dyDescent="0.3">
      <c r="A3" s="19" t="s">
        <v>30</v>
      </c>
      <c r="B3" s="32"/>
      <c r="C3" s="33"/>
      <c r="D3" s="30"/>
      <c r="E3" s="31"/>
      <c r="F3" s="30"/>
      <c r="G3" s="30"/>
      <c r="H3" s="30"/>
      <c r="J3" s="30"/>
      <c r="K3" s="30"/>
      <c r="L3" s="30"/>
    </row>
    <row r="4" spans="1:18" ht="19.95" customHeight="1" x14ac:dyDescent="0.25">
      <c r="A4" s="6"/>
      <c r="B4" s="7"/>
      <c r="C4" s="11"/>
      <c r="D4" s="7"/>
      <c r="E4" s="8"/>
      <c r="F4" s="7"/>
    </row>
    <row r="5" spans="1:18" ht="19.95" customHeight="1" x14ac:dyDescent="0.25">
      <c r="A5" s="20" t="s">
        <v>23</v>
      </c>
      <c r="B5" s="21"/>
      <c r="C5" s="21">
        <v>51</v>
      </c>
      <c r="D5" s="21" t="s">
        <v>1</v>
      </c>
      <c r="E5" s="22">
        <v>100</v>
      </c>
      <c r="F5" s="23">
        <f>SUM(C5*E5)</f>
        <v>5100</v>
      </c>
      <c r="G5" s="21"/>
      <c r="H5" s="21"/>
      <c r="K5" s="4"/>
    </row>
    <row r="6" spans="1:18" ht="19.95" customHeight="1" x14ac:dyDescent="0.25">
      <c r="A6" s="20"/>
      <c r="B6" s="21"/>
      <c r="C6" s="21"/>
      <c r="D6" s="21"/>
      <c r="E6" s="24" t="s">
        <v>2</v>
      </c>
      <c r="F6" s="23">
        <v>5000</v>
      </c>
      <c r="G6" s="21"/>
      <c r="H6" s="21"/>
      <c r="K6" s="4"/>
    </row>
    <row r="7" spans="1:18" ht="19.95" customHeight="1" x14ac:dyDescent="0.25">
      <c r="A7" s="20"/>
      <c r="B7" s="21" t="s">
        <v>11</v>
      </c>
      <c r="C7" s="21" t="s">
        <v>11</v>
      </c>
      <c r="D7" s="21"/>
      <c r="E7" s="24" t="s">
        <v>3</v>
      </c>
      <c r="F7" s="23">
        <f>SUM(F5+F6)</f>
        <v>10100</v>
      </c>
      <c r="G7" s="21"/>
      <c r="H7" s="21"/>
      <c r="K7" s="4"/>
    </row>
    <row r="8" spans="1:18" ht="19.95" customHeight="1" x14ac:dyDescent="0.25">
      <c r="A8" s="20"/>
      <c r="B8" s="21"/>
      <c r="C8" s="21"/>
      <c r="D8" s="21"/>
      <c r="E8" s="24" t="s">
        <v>26</v>
      </c>
      <c r="F8" s="23">
        <f>SUM(F7*0.06)</f>
        <v>606</v>
      </c>
      <c r="G8" s="21"/>
      <c r="H8" s="21" t="s">
        <v>11</v>
      </c>
      <c r="I8" s="21"/>
      <c r="J8" s="4"/>
      <c r="K8" s="4"/>
    </row>
    <row r="9" spans="1:18" ht="19.95" customHeight="1" x14ac:dyDescent="0.25">
      <c r="A9" s="20"/>
      <c r="B9" s="21"/>
      <c r="C9" s="21"/>
      <c r="D9" s="21"/>
      <c r="E9" s="24" t="s">
        <v>11</v>
      </c>
      <c r="F9" s="23" t="s">
        <v>11</v>
      </c>
      <c r="G9" s="21"/>
      <c r="H9" s="21"/>
      <c r="I9" s="21"/>
      <c r="J9" s="4"/>
      <c r="K9" s="4"/>
    </row>
    <row r="10" spans="1:18" ht="19.95" customHeight="1" x14ac:dyDescent="0.25">
      <c r="A10" s="20"/>
      <c r="B10" s="21"/>
      <c r="C10" s="21"/>
      <c r="D10" s="21"/>
      <c r="E10" s="24" t="s">
        <v>4</v>
      </c>
      <c r="F10" s="23">
        <f>SUM(F7-F8)</f>
        <v>9494</v>
      </c>
      <c r="G10" s="21"/>
      <c r="H10" s="21"/>
      <c r="I10" s="21"/>
      <c r="J10" s="4"/>
      <c r="K10" s="4"/>
      <c r="O10" s="48"/>
    </row>
    <row r="11" spans="1:18" ht="19.95" customHeight="1" x14ac:dyDescent="0.25">
      <c r="A11" s="20"/>
      <c r="B11" s="21"/>
      <c r="C11" s="21"/>
      <c r="D11" s="24"/>
      <c r="E11" s="21"/>
      <c r="F11" s="21"/>
      <c r="G11" s="21"/>
      <c r="H11" s="21"/>
      <c r="I11" s="21"/>
      <c r="K11" s="4"/>
      <c r="O11" s="48"/>
    </row>
    <row r="12" spans="1:18" ht="30" customHeight="1" x14ac:dyDescent="0.25">
      <c r="A12" s="20" t="s">
        <v>12</v>
      </c>
      <c r="B12" s="26">
        <f>SUM(F10*0.4)</f>
        <v>3797.6000000000004</v>
      </c>
      <c r="C12" s="26"/>
      <c r="D12" s="21"/>
      <c r="E12" s="27">
        <f>SUM(F10*0.2)</f>
        <v>1898.8000000000002</v>
      </c>
      <c r="F12" s="21"/>
      <c r="G12" s="21"/>
      <c r="H12" s="21"/>
      <c r="I12" s="28">
        <f>SUM(F10*0.4)</f>
        <v>3797.6000000000004</v>
      </c>
      <c r="J12" s="21"/>
      <c r="K12" s="21"/>
      <c r="L12" s="4"/>
      <c r="O12" s="48"/>
    </row>
    <row r="13" spans="1:18" ht="30" customHeight="1" x14ac:dyDescent="0.25">
      <c r="A13" s="26"/>
      <c r="B13" s="21"/>
      <c r="C13" s="21" t="s">
        <v>22</v>
      </c>
      <c r="D13" s="21" t="s">
        <v>25</v>
      </c>
      <c r="E13" s="29"/>
      <c r="F13" s="21"/>
      <c r="G13" s="21" t="s">
        <v>22</v>
      </c>
      <c r="H13" s="21" t="s">
        <v>25</v>
      </c>
      <c r="I13" s="26"/>
      <c r="J13" s="21"/>
      <c r="K13" s="26" t="s">
        <v>22</v>
      </c>
      <c r="L13" s="21" t="s">
        <v>25</v>
      </c>
      <c r="N13" s="51" t="s">
        <v>97</v>
      </c>
      <c r="O13" s="63">
        <v>1101.3040000000001</v>
      </c>
      <c r="Q13">
        <v>911.42</v>
      </c>
      <c r="R13" s="64">
        <f>SUM(O13:Q13)</f>
        <v>2012.7240000000002</v>
      </c>
    </row>
    <row r="14" spans="1:18" ht="30" customHeight="1" x14ac:dyDescent="0.25">
      <c r="A14" s="21" t="s">
        <v>5</v>
      </c>
      <c r="B14" s="26">
        <f>SUM(B12*0.29)</f>
        <v>1101.3040000000001</v>
      </c>
      <c r="C14" s="51" t="s">
        <v>97</v>
      </c>
      <c r="D14" s="71">
        <v>9.4499999999999993</v>
      </c>
      <c r="E14" s="21" t="s">
        <v>5</v>
      </c>
      <c r="F14" s="29">
        <f>SUM(E12*0.4)</f>
        <v>759.5200000000001</v>
      </c>
      <c r="G14" t="s">
        <v>40</v>
      </c>
      <c r="H14">
        <v>10.56</v>
      </c>
      <c r="I14" s="21" t="s">
        <v>5</v>
      </c>
      <c r="J14" s="29">
        <f>SUM(I12*0.29)</f>
        <v>1101.3040000000001</v>
      </c>
      <c r="K14" t="s">
        <v>40</v>
      </c>
      <c r="L14">
        <v>20.41</v>
      </c>
      <c r="N14" s="51" t="s">
        <v>98</v>
      </c>
      <c r="O14" s="63">
        <v>911.42400000000009</v>
      </c>
      <c r="R14" s="64">
        <f t="shared" ref="R14:R22" si="0">SUM(O14:Q14)</f>
        <v>911.42400000000009</v>
      </c>
    </row>
    <row r="15" spans="1:18" ht="30" customHeight="1" x14ac:dyDescent="0.25">
      <c r="A15" s="21" t="s">
        <v>6</v>
      </c>
      <c r="B15" s="26">
        <f>SUM(B12*0.24)</f>
        <v>911.42400000000009</v>
      </c>
      <c r="C15" s="51" t="s">
        <v>98</v>
      </c>
      <c r="D15" s="71">
        <v>9.5399999999999991</v>
      </c>
      <c r="E15" s="21" t="s">
        <v>6</v>
      </c>
      <c r="F15" s="29">
        <f>SUM(E12*0.3)</f>
        <v>569.64</v>
      </c>
      <c r="G15" t="s">
        <v>47</v>
      </c>
      <c r="H15">
        <v>10.73</v>
      </c>
      <c r="I15" s="21" t="s">
        <v>6</v>
      </c>
      <c r="J15" s="29">
        <f>SUM(I12*0.24)</f>
        <v>911.42400000000009</v>
      </c>
      <c r="K15" t="s">
        <v>95</v>
      </c>
      <c r="L15">
        <v>21.27</v>
      </c>
      <c r="N15" s="51" t="s">
        <v>99</v>
      </c>
      <c r="O15" s="63">
        <v>721.5440000000001</v>
      </c>
      <c r="R15" s="64">
        <f t="shared" si="0"/>
        <v>721.5440000000001</v>
      </c>
    </row>
    <row r="16" spans="1:18" ht="30" customHeight="1" x14ac:dyDescent="0.25">
      <c r="A16" s="21" t="s">
        <v>7</v>
      </c>
      <c r="B16" s="26">
        <f>SUM(B12*0.19)</f>
        <v>721.5440000000001</v>
      </c>
      <c r="C16" s="51" t="s">
        <v>99</v>
      </c>
      <c r="D16" s="71">
        <v>9.67</v>
      </c>
      <c r="E16" s="21" t="s">
        <v>7</v>
      </c>
      <c r="F16" s="29">
        <f>SUM(E12*0.2)</f>
        <v>379.76000000000005</v>
      </c>
      <c r="G16" t="s">
        <v>46</v>
      </c>
      <c r="H16">
        <v>11.11</v>
      </c>
      <c r="I16" s="21" t="s">
        <v>7</v>
      </c>
      <c r="J16" s="29">
        <f>SUM(I12*0.19)</f>
        <v>721.5440000000001</v>
      </c>
      <c r="K16" t="s">
        <v>47</v>
      </c>
      <c r="L16">
        <v>21.48</v>
      </c>
      <c r="N16" s="51" t="s">
        <v>100</v>
      </c>
      <c r="O16" s="63">
        <v>531.6640000000001</v>
      </c>
      <c r="Q16">
        <v>531.66</v>
      </c>
      <c r="R16" s="64">
        <f t="shared" si="0"/>
        <v>1063.3240000000001</v>
      </c>
    </row>
    <row r="17" spans="1:18" ht="30" customHeight="1" x14ac:dyDescent="0.25">
      <c r="A17" s="21" t="s">
        <v>8</v>
      </c>
      <c r="B17" s="26">
        <f>SUM(B12*0.14)</f>
        <v>531.6640000000001</v>
      </c>
      <c r="C17" s="51" t="s">
        <v>100</v>
      </c>
      <c r="D17" s="71">
        <v>9.7899999999999991</v>
      </c>
      <c r="E17" s="21" t="s">
        <v>8</v>
      </c>
      <c r="F17" s="29">
        <f>SUM(E12*0.1)</f>
        <v>189.88000000000002</v>
      </c>
      <c r="G17" t="s">
        <v>126</v>
      </c>
      <c r="H17">
        <v>11.53</v>
      </c>
      <c r="I17" s="21" t="s">
        <v>8</v>
      </c>
      <c r="J17" s="29">
        <f>SUM(I12*0.14)</f>
        <v>531.6640000000001</v>
      </c>
      <c r="K17" t="s">
        <v>96</v>
      </c>
      <c r="L17">
        <v>21.79</v>
      </c>
      <c r="N17" s="51" t="s">
        <v>49</v>
      </c>
      <c r="O17" s="63">
        <v>341.78399999999999</v>
      </c>
      <c r="P17">
        <v>759.52</v>
      </c>
      <c r="Q17">
        <v>1101.3</v>
      </c>
      <c r="R17" s="64">
        <f t="shared" si="0"/>
        <v>2202.6040000000003</v>
      </c>
    </row>
    <row r="18" spans="1:18" ht="30" customHeight="1" x14ac:dyDescent="0.25">
      <c r="A18" s="21" t="s">
        <v>9</v>
      </c>
      <c r="B18" s="26">
        <f>SUM(B12*0.09)</f>
        <v>341.78399999999999</v>
      </c>
      <c r="C18" s="51" t="s">
        <v>49</v>
      </c>
      <c r="D18" s="71">
        <v>9.85</v>
      </c>
      <c r="E18" s="21"/>
      <c r="F18" s="26"/>
      <c r="G18" s="47"/>
      <c r="H18" s="49"/>
      <c r="I18" s="21" t="s">
        <v>9</v>
      </c>
      <c r="J18" s="29">
        <f>SUM(I12*0.09)</f>
        <v>341.78399999999999</v>
      </c>
      <c r="K18" t="s">
        <v>126</v>
      </c>
      <c r="L18">
        <v>22.240000000000002</v>
      </c>
      <c r="N18" s="51" t="s">
        <v>101</v>
      </c>
      <c r="O18" s="64">
        <v>189.88000000000002</v>
      </c>
      <c r="R18" s="64">
        <f t="shared" si="0"/>
        <v>189.88000000000002</v>
      </c>
    </row>
    <row r="19" spans="1:18" ht="30" customHeight="1" x14ac:dyDescent="0.25">
      <c r="A19" s="21" t="s">
        <v>10</v>
      </c>
      <c r="B19" s="26">
        <f>SUM(B12*0.05)</f>
        <v>189.88000000000002</v>
      </c>
      <c r="C19" s="51" t="s">
        <v>101</v>
      </c>
      <c r="D19" s="71">
        <v>10.52</v>
      </c>
      <c r="E19" s="21"/>
      <c r="F19" s="26"/>
      <c r="G19" s="47"/>
      <c r="H19" s="49"/>
      <c r="I19" s="21" t="s">
        <v>10</v>
      </c>
      <c r="J19" s="29">
        <f>SUM(I12*0.05)</f>
        <v>189.88000000000002</v>
      </c>
      <c r="K19" t="s">
        <v>46</v>
      </c>
      <c r="L19">
        <v>23.2</v>
      </c>
      <c r="N19" s="51" t="s">
        <v>48</v>
      </c>
      <c r="O19" s="64"/>
      <c r="P19">
        <v>569.64</v>
      </c>
      <c r="Q19">
        <v>721.54</v>
      </c>
      <c r="R19" s="64">
        <f t="shared" si="0"/>
        <v>1291.1799999999998</v>
      </c>
    </row>
    <row r="20" spans="1:18" ht="30" customHeight="1" x14ac:dyDescent="0.25">
      <c r="A20" s="21"/>
      <c r="B20" s="26"/>
      <c r="C20" s="51"/>
      <c r="D20" s="50"/>
      <c r="E20" s="21"/>
      <c r="F20" s="21"/>
      <c r="G20" s="21"/>
      <c r="H20" s="21"/>
      <c r="I20" s="21"/>
      <c r="J20" s="29"/>
      <c r="N20" s="51" t="s">
        <v>63</v>
      </c>
      <c r="O20" s="64"/>
      <c r="P20">
        <v>379.76</v>
      </c>
      <c r="Q20">
        <v>189.88</v>
      </c>
      <c r="R20" s="64">
        <f t="shared" si="0"/>
        <v>569.64</v>
      </c>
    </row>
    <row r="21" spans="1:18" ht="30" customHeight="1" x14ac:dyDescent="0.25">
      <c r="A21" s="21"/>
      <c r="B21" s="26"/>
      <c r="C21" s="51"/>
      <c r="D21" s="50"/>
      <c r="I21" s="21"/>
      <c r="J21" s="29"/>
      <c r="N21" s="51" t="s">
        <v>134</v>
      </c>
      <c r="O21" s="64"/>
      <c r="P21">
        <v>189.88</v>
      </c>
      <c r="R21" s="64">
        <f t="shared" si="0"/>
        <v>189.88</v>
      </c>
    </row>
    <row r="22" spans="1:18" ht="30" customHeight="1" x14ac:dyDescent="0.25">
      <c r="B22" s="10">
        <f>SUM(B14:B21)</f>
        <v>3797.6000000000004</v>
      </c>
      <c r="F22" s="68">
        <f>SUM(F14:F21)</f>
        <v>1898.8000000000002</v>
      </c>
      <c r="J22" s="68">
        <f>SUM(J14:J21)</f>
        <v>3797.6000000000004</v>
      </c>
      <c r="N22" s="62" t="s">
        <v>135</v>
      </c>
      <c r="Q22">
        <v>341.78</v>
      </c>
      <c r="R22" s="64">
        <f t="shared" si="0"/>
        <v>341.78</v>
      </c>
    </row>
    <row r="23" spans="1:18" ht="30" customHeight="1" x14ac:dyDescent="0.25"/>
    <row r="24" spans="1:18" ht="20.100000000000001" customHeight="1" x14ac:dyDescent="0.25"/>
    <row r="25" spans="1:18" ht="20.100000000000001" customHeight="1" x14ac:dyDescent="0.25"/>
    <row r="26" spans="1:18" ht="20.100000000000001" customHeight="1" x14ac:dyDescent="0.25"/>
    <row r="27" spans="1:18" ht="20.100000000000001" customHeight="1" x14ac:dyDescent="0.25"/>
    <row r="28" spans="1:18" ht="20.100000000000001" customHeight="1" x14ac:dyDescent="0.25"/>
    <row r="29" spans="1:18" ht="20.100000000000001" customHeight="1" x14ac:dyDescent="0.25"/>
    <row r="30" spans="1:18" ht="20.100000000000001" customHeight="1" x14ac:dyDescent="0.25"/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4 places</vt:lpstr>
      <vt:lpstr>6 places</vt:lpstr>
      <vt:lpstr>8 places</vt:lpstr>
      <vt:lpstr>Bareback</vt:lpstr>
      <vt:lpstr>Saddle Bronc</vt:lpstr>
      <vt:lpstr>Bulls</vt:lpstr>
      <vt:lpstr>Ladies Barrels</vt:lpstr>
      <vt:lpstr>Ladies Breakaway</vt:lpstr>
      <vt:lpstr>Tie Down</vt:lpstr>
      <vt:lpstr>Steer Wrestling</vt:lpstr>
      <vt:lpstr>Header</vt:lpstr>
      <vt:lpstr>Heeler</vt:lpstr>
      <vt:lpstr>AA</vt:lpstr>
      <vt:lpstr>'4 places'!Print_Area</vt:lpstr>
      <vt:lpstr>'6 places'!Print_Area</vt:lpstr>
      <vt:lpstr>'8 places'!Print_Area</vt:lpstr>
      <vt:lpstr>Bareback!Print_Area</vt:lpstr>
      <vt:lpstr>Bulls!Print_Area</vt:lpstr>
      <vt:lpstr>Header!Print_Area</vt:lpstr>
      <vt:lpstr>'Ladies Barrels'!Print_Area</vt:lpstr>
      <vt:lpstr>'Ladies Breakaway'!Print_Area</vt:lpstr>
      <vt:lpstr>'Saddle Bronc'!Print_Area</vt:lpstr>
      <vt:lpstr>'Steer Wrestling'!Print_Area</vt:lpstr>
      <vt:lpstr>'Tie Down'!Print_Area</vt:lpstr>
    </vt:vector>
  </TitlesOfParts>
  <Company>Blackfeet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INFR, Inc.</dc:creator>
  <cp:lastModifiedBy>Kari's PC</cp:lastModifiedBy>
  <cp:lastPrinted>2021-08-29T03:56:35Z</cp:lastPrinted>
  <dcterms:created xsi:type="dcterms:W3CDTF">2003-07-07T19:28:09Z</dcterms:created>
  <dcterms:modified xsi:type="dcterms:W3CDTF">2021-08-30T02:39:25Z</dcterms:modified>
</cp:coreProperties>
</file>